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bastarova\Documents\00_Udržitelnost\000_Udržitelnost 21+\Udrzitelnost 21+\00_Final_Nastroj Udrzitelnost\2022_08_15_Zveřejnění web\"/>
    </mc:Choice>
  </mc:AlternateContent>
  <bookViews>
    <workbookView xWindow="0" yWindow="0" windowWidth="19200" windowHeight="7476" activeTab="1"/>
  </bookViews>
  <sheets>
    <sheet name="Info" sheetId="1" r:id="rId1"/>
    <sheet name="Zakladni vstupni data" sheetId="2" r:id="rId2"/>
    <sheet name="Provozni naklady VaK ex-post" sheetId="7" r:id="rId3"/>
    <sheet name="Grafy" sheetId="5" r:id="rId4"/>
    <sheet name="Vypocty" sheetId="3" r:id="rId5"/>
    <sheet name="Vystupy pro SFZP" sheetId="6" r:id="rId6"/>
    <sheet name="Navrh PPO" sheetId="10" r:id="rId7"/>
  </sheets>
  <definedNames>
    <definedName name="_xlnm.Print_Titles" localSheetId="3">Grafy!$1:$2</definedName>
    <definedName name="_xlnm.Print_Titles" localSheetId="2">'Provozni naklady VaK ex-post'!$A:$E,'Provozni naklady VaK ex-post'!$1:$2</definedName>
    <definedName name="_xlnm.Print_Titles" localSheetId="4">Vypocty!$B:$D,Vypocty!$1:$23</definedName>
    <definedName name="_xlnm.Print_Area" localSheetId="3">Grafy!$A$1:$P$42</definedName>
    <definedName name="_xlnm.Print_Area" localSheetId="6">'Navrh PPO'!$A$1:$O$22</definedName>
    <definedName name="_xlnm.Print_Area" localSheetId="2">'Provozni naklady VaK ex-post'!$A$1:$Y$82</definedName>
    <definedName name="_xlnm.Print_Area" localSheetId="4">Vypocty!$A$1:$N$318</definedName>
    <definedName name="_xlnm.Print_Area" localSheetId="5">'Vystupy pro SFZP'!$A$1:$Q$55</definedName>
    <definedName name="_xlnm.Print_Area" localSheetId="1">'Zakladni vstupni data'!$A$1:$H$104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" l="1"/>
  <c r="F100" i="2" l="1"/>
  <c r="I49" i="7" l="1"/>
  <c r="H49" i="7"/>
  <c r="J49" i="7" s="1"/>
  <c r="L49" i="7" s="1"/>
  <c r="G52" i="7" l="1"/>
  <c r="F52" i="7"/>
  <c r="G74" i="2"/>
  <c r="F74" i="2"/>
  <c r="H51" i="7" l="1"/>
  <c r="H52" i="7" s="1"/>
  <c r="I18" i="7" l="1"/>
  <c r="K18" i="7" s="1"/>
  <c r="H18" i="7"/>
  <c r="J18" i="7" s="1"/>
  <c r="L18" i="7" s="1"/>
  <c r="H39" i="7"/>
  <c r="H40" i="7"/>
  <c r="J44" i="3" l="1"/>
  <c r="J43" i="3"/>
  <c r="F44" i="3"/>
  <c r="F43" i="3"/>
  <c r="Y64" i="7"/>
  <c r="X64" i="7"/>
  <c r="G103" i="2" l="1"/>
  <c r="F103" i="2"/>
  <c r="S21" i="1" l="1"/>
  <c r="G2" i="3" s="1"/>
  <c r="J48" i="3" l="1"/>
  <c r="J47" i="3"/>
  <c r="F48" i="3"/>
  <c r="F47" i="3"/>
  <c r="D56" i="3" l="1"/>
  <c r="B56" i="3"/>
  <c r="D55" i="3"/>
  <c r="B55" i="3"/>
  <c r="O13" i="10" l="1"/>
  <c r="D48" i="3" l="1"/>
  <c r="D47" i="3"/>
  <c r="B48" i="3"/>
  <c r="B47" i="3"/>
  <c r="F40" i="6" l="1"/>
  <c r="F43" i="6"/>
  <c r="F38" i="6"/>
  <c r="F33" i="6"/>
  <c r="F28" i="6"/>
  <c r="F27" i="6"/>
  <c r="F32" i="6" s="1"/>
  <c r="F37" i="6" s="1"/>
  <c r="F42" i="6" s="1"/>
  <c r="F26" i="6"/>
  <c r="F31" i="6" s="1"/>
  <c r="F36" i="6" s="1"/>
  <c r="F41" i="6" s="1"/>
  <c r="F35" i="6"/>
  <c r="B43" i="6"/>
  <c r="B36" i="6"/>
  <c r="B37" i="6"/>
  <c r="B38" i="6"/>
  <c r="B41" i="6"/>
  <c r="B42" i="6"/>
  <c r="B35" i="6"/>
  <c r="F30" i="6"/>
  <c r="D88" i="3"/>
  <c r="D87" i="3"/>
  <c r="D86" i="3"/>
  <c r="B88" i="3"/>
  <c r="B87" i="3"/>
  <c r="B85" i="3"/>
  <c r="B86" i="3"/>
  <c r="D79" i="3" l="1"/>
  <c r="D78" i="3"/>
  <c r="D77" i="3"/>
  <c r="D82" i="3"/>
  <c r="D83" i="3"/>
  <c r="D81" i="3"/>
  <c r="H21" i="7" l="1"/>
  <c r="J21" i="7" s="1"/>
  <c r="L21" i="7" s="1"/>
  <c r="N21" i="7" s="1"/>
  <c r="P21" i="7" s="1"/>
  <c r="R21" i="7" s="1"/>
  <c r="T21" i="7" s="1"/>
  <c r="V21" i="7" s="1"/>
  <c r="X21" i="7" s="1"/>
  <c r="X71" i="7" s="1"/>
  <c r="I77" i="7"/>
  <c r="K77" i="7" s="1"/>
  <c r="M77" i="7" s="1"/>
  <c r="O77" i="7" s="1"/>
  <c r="Q77" i="7" s="1"/>
  <c r="S77" i="7" s="1"/>
  <c r="U77" i="7" s="1"/>
  <c r="W77" i="7" s="1"/>
  <c r="Y77" i="7" s="1"/>
  <c r="H77" i="7"/>
  <c r="J77" i="7" s="1"/>
  <c r="L77" i="7" s="1"/>
  <c r="N77" i="7" s="1"/>
  <c r="P77" i="7" s="1"/>
  <c r="R77" i="7" s="1"/>
  <c r="T77" i="7" s="1"/>
  <c r="V77" i="7" s="1"/>
  <c r="X77" i="7" s="1"/>
  <c r="I30" i="7"/>
  <c r="K30" i="7" s="1"/>
  <c r="M30" i="7" s="1"/>
  <c r="O30" i="7" s="1"/>
  <c r="Q30" i="7" s="1"/>
  <c r="S30" i="7" s="1"/>
  <c r="U30" i="7" s="1"/>
  <c r="W30" i="7" s="1"/>
  <c r="Y30" i="7" s="1"/>
  <c r="H30" i="7"/>
  <c r="J30" i="7" s="1"/>
  <c r="L30" i="7" s="1"/>
  <c r="N30" i="7" s="1"/>
  <c r="P30" i="7" s="1"/>
  <c r="R30" i="7" s="1"/>
  <c r="T30" i="7" s="1"/>
  <c r="V30" i="7" s="1"/>
  <c r="X30" i="7" s="1"/>
  <c r="H80" i="7"/>
  <c r="J80" i="7" s="1"/>
  <c r="L80" i="7" s="1"/>
  <c r="N80" i="7" s="1"/>
  <c r="P80" i="7" s="1"/>
  <c r="R80" i="7" s="1"/>
  <c r="T80" i="7" s="1"/>
  <c r="V80" i="7" s="1"/>
  <c r="X80" i="7" s="1"/>
  <c r="I80" i="7"/>
  <c r="K80" i="7" s="1"/>
  <c r="M80" i="7" s="1"/>
  <c r="O80" i="7" s="1"/>
  <c r="Q80" i="7" s="1"/>
  <c r="S80" i="7" s="1"/>
  <c r="U80" i="7" s="1"/>
  <c r="W80" i="7" s="1"/>
  <c r="Y80" i="7" s="1"/>
  <c r="I79" i="7"/>
  <c r="K79" i="7" s="1"/>
  <c r="M79" i="7" s="1"/>
  <c r="O79" i="7" s="1"/>
  <c r="Q79" i="7" s="1"/>
  <c r="S79" i="7" s="1"/>
  <c r="U79" i="7" s="1"/>
  <c r="W79" i="7" s="1"/>
  <c r="Y79" i="7" s="1"/>
  <c r="H79" i="7"/>
  <c r="J79" i="7" s="1"/>
  <c r="L79" i="7" s="1"/>
  <c r="N79" i="7" s="1"/>
  <c r="P79" i="7" s="1"/>
  <c r="R79" i="7" s="1"/>
  <c r="T79" i="7" s="1"/>
  <c r="V79" i="7" s="1"/>
  <c r="X79" i="7" s="1"/>
  <c r="I74" i="7"/>
  <c r="K74" i="7" s="1"/>
  <c r="M74" i="7" s="1"/>
  <c r="O74" i="7" s="1"/>
  <c r="Q74" i="7" s="1"/>
  <c r="S74" i="7" s="1"/>
  <c r="U74" i="7" s="1"/>
  <c r="W74" i="7" s="1"/>
  <c r="Y74" i="7" s="1"/>
  <c r="I75" i="7"/>
  <c r="K75" i="7" s="1"/>
  <c r="M75" i="7" s="1"/>
  <c r="O75" i="7" s="1"/>
  <c r="Q75" i="7" s="1"/>
  <c r="S75" i="7" s="1"/>
  <c r="U75" i="7" s="1"/>
  <c r="W75" i="7" s="1"/>
  <c r="Y75" i="7" s="1"/>
  <c r="H75" i="7"/>
  <c r="J75" i="7" s="1"/>
  <c r="L75" i="7" s="1"/>
  <c r="N75" i="7" s="1"/>
  <c r="P75" i="7" s="1"/>
  <c r="R75" i="7" s="1"/>
  <c r="T75" i="7" s="1"/>
  <c r="V75" i="7" s="1"/>
  <c r="X75" i="7" s="1"/>
  <c r="H74" i="7"/>
  <c r="J74" i="7" s="1"/>
  <c r="L74" i="7" s="1"/>
  <c r="N74" i="7" s="1"/>
  <c r="P74" i="7" s="1"/>
  <c r="R74" i="7" s="1"/>
  <c r="T74" i="7" s="1"/>
  <c r="V74" i="7" s="1"/>
  <c r="X74" i="7" s="1"/>
  <c r="I72" i="7"/>
  <c r="K72" i="7" s="1"/>
  <c r="M72" i="7" s="1"/>
  <c r="O72" i="7" s="1"/>
  <c r="Q72" i="7" s="1"/>
  <c r="S72" i="7" s="1"/>
  <c r="U72" i="7" s="1"/>
  <c r="W72" i="7" s="1"/>
  <c r="Y72" i="7" s="1"/>
  <c r="I73" i="7"/>
  <c r="H73" i="7"/>
  <c r="H72" i="7"/>
  <c r="J72" i="7" s="1"/>
  <c r="L72" i="7" s="1"/>
  <c r="N72" i="7" s="1"/>
  <c r="P72" i="7" s="1"/>
  <c r="R72" i="7" s="1"/>
  <c r="T72" i="7" s="1"/>
  <c r="V72" i="7" s="1"/>
  <c r="X72" i="7" s="1"/>
  <c r="I57" i="7"/>
  <c r="K57" i="7" s="1"/>
  <c r="M57" i="7" s="1"/>
  <c r="O57" i="7" s="1"/>
  <c r="Q57" i="7" s="1"/>
  <c r="S57" i="7" s="1"/>
  <c r="U57" i="7" s="1"/>
  <c r="W57" i="7" s="1"/>
  <c r="Y57" i="7" s="1"/>
  <c r="H57" i="7"/>
  <c r="J57" i="7" s="1"/>
  <c r="L57" i="7" s="1"/>
  <c r="N57" i="7" s="1"/>
  <c r="P57" i="7" s="1"/>
  <c r="R57" i="7" s="1"/>
  <c r="T57" i="7" s="1"/>
  <c r="V57" i="7" s="1"/>
  <c r="X57" i="7" s="1"/>
  <c r="I56" i="7"/>
  <c r="K56" i="7" s="1"/>
  <c r="M56" i="7" s="1"/>
  <c r="O56" i="7" s="1"/>
  <c r="Q56" i="7" s="1"/>
  <c r="S56" i="7" s="1"/>
  <c r="U56" i="7" s="1"/>
  <c r="W56" i="7" s="1"/>
  <c r="Y56" i="7" s="1"/>
  <c r="H56" i="7"/>
  <c r="J56" i="7" s="1"/>
  <c r="L56" i="7" s="1"/>
  <c r="N56" i="7" s="1"/>
  <c r="P56" i="7" s="1"/>
  <c r="R56" i="7" s="1"/>
  <c r="T56" i="7" s="1"/>
  <c r="V56" i="7" s="1"/>
  <c r="X56" i="7" s="1"/>
  <c r="I51" i="7"/>
  <c r="K51" i="7" s="1"/>
  <c r="M51" i="7" s="1"/>
  <c r="O51" i="7" s="1"/>
  <c r="Q51" i="7" s="1"/>
  <c r="S51" i="7" s="1"/>
  <c r="U51" i="7" s="1"/>
  <c r="W51" i="7" s="1"/>
  <c r="Y51" i="7" s="1"/>
  <c r="J51" i="7"/>
  <c r="I52" i="7"/>
  <c r="I46" i="7"/>
  <c r="K46" i="7" s="1"/>
  <c r="M46" i="7" s="1"/>
  <c r="O46" i="7" s="1"/>
  <c r="Q46" i="7" s="1"/>
  <c r="S46" i="7" s="1"/>
  <c r="U46" i="7" s="1"/>
  <c r="W46" i="7" s="1"/>
  <c r="Y46" i="7" s="1"/>
  <c r="I47" i="7"/>
  <c r="K47" i="7" s="1"/>
  <c r="M47" i="7" s="1"/>
  <c r="O47" i="7" s="1"/>
  <c r="Q47" i="7" s="1"/>
  <c r="S47" i="7" s="1"/>
  <c r="U47" i="7" s="1"/>
  <c r="W47" i="7" s="1"/>
  <c r="Y47" i="7" s="1"/>
  <c r="H47" i="7"/>
  <c r="J47" i="7" s="1"/>
  <c r="L47" i="7" s="1"/>
  <c r="N47" i="7" s="1"/>
  <c r="P47" i="7" s="1"/>
  <c r="R47" i="7" s="1"/>
  <c r="T47" i="7" s="1"/>
  <c r="V47" i="7" s="1"/>
  <c r="X47" i="7" s="1"/>
  <c r="H46" i="7"/>
  <c r="J46" i="7" s="1"/>
  <c r="L46" i="7" s="1"/>
  <c r="N46" i="7" s="1"/>
  <c r="P46" i="7" s="1"/>
  <c r="R46" i="7" s="1"/>
  <c r="T46" i="7" s="1"/>
  <c r="V46" i="7" s="1"/>
  <c r="X46" i="7" s="1"/>
  <c r="J39" i="7"/>
  <c r="L39" i="7" s="1"/>
  <c r="N39" i="7" s="1"/>
  <c r="P39" i="7" s="1"/>
  <c r="R39" i="7" s="1"/>
  <c r="T39" i="7" s="1"/>
  <c r="V39" i="7" s="1"/>
  <c r="X39" i="7" s="1"/>
  <c r="J40" i="7"/>
  <c r="L40" i="7" s="1"/>
  <c r="N40" i="7" s="1"/>
  <c r="P40" i="7" s="1"/>
  <c r="R40" i="7" s="1"/>
  <c r="T40" i="7" s="1"/>
  <c r="V40" i="7" s="1"/>
  <c r="X40" i="7" s="1"/>
  <c r="I40" i="7"/>
  <c r="K40" i="7" s="1"/>
  <c r="M40" i="7" s="1"/>
  <c r="O40" i="7" s="1"/>
  <c r="Q40" i="7" s="1"/>
  <c r="S40" i="7" s="1"/>
  <c r="U40" i="7" s="1"/>
  <c r="W40" i="7" s="1"/>
  <c r="Y40" i="7" s="1"/>
  <c r="I36" i="7"/>
  <c r="K36" i="7" s="1"/>
  <c r="M36" i="7" s="1"/>
  <c r="O36" i="7" s="1"/>
  <c r="Q36" i="7" s="1"/>
  <c r="S36" i="7" s="1"/>
  <c r="U36" i="7" s="1"/>
  <c r="W36" i="7" s="1"/>
  <c r="Y36" i="7" s="1"/>
  <c r="I37" i="7"/>
  <c r="K37" i="7" s="1"/>
  <c r="M37" i="7" s="1"/>
  <c r="O37" i="7" s="1"/>
  <c r="Q37" i="7" s="1"/>
  <c r="S37" i="7" s="1"/>
  <c r="U37" i="7" s="1"/>
  <c r="W37" i="7" s="1"/>
  <c r="Y37" i="7" s="1"/>
  <c r="I38" i="7"/>
  <c r="K38" i="7" s="1"/>
  <c r="M38" i="7" s="1"/>
  <c r="O38" i="7" s="1"/>
  <c r="Q38" i="7" s="1"/>
  <c r="S38" i="7" s="1"/>
  <c r="U38" i="7" s="1"/>
  <c r="W38" i="7" s="1"/>
  <c r="Y38" i="7" s="1"/>
  <c r="I39" i="7"/>
  <c r="K39" i="7" s="1"/>
  <c r="M39" i="7" s="1"/>
  <c r="O39" i="7" s="1"/>
  <c r="Q39" i="7" s="1"/>
  <c r="S39" i="7" s="1"/>
  <c r="U39" i="7" s="1"/>
  <c r="W39" i="7" s="1"/>
  <c r="Y39" i="7" s="1"/>
  <c r="I35" i="7"/>
  <c r="K35" i="7" s="1"/>
  <c r="M35" i="7" s="1"/>
  <c r="O35" i="7" s="1"/>
  <c r="Q35" i="7" s="1"/>
  <c r="S35" i="7" s="1"/>
  <c r="U35" i="7" s="1"/>
  <c r="W35" i="7" s="1"/>
  <c r="Y35" i="7" s="1"/>
  <c r="H34" i="7"/>
  <c r="J34" i="7" s="1"/>
  <c r="L34" i="7" s="1"/>
  <c r="N34" i="7" s="1"/>
  <c r="P34" i="7" s="1"/>
  <c r="R34" i="7" s="1"/>
  <c r="T34" i="7" s="1"/>
  <c r="V34" i="7" s="1"/>
  <c r="X34" i="7" s="1"/>
  <c r="H33" i="7"/>
  <c r="J33" i="7" s="1"/>
  <c r="L33" i="7" s="1"/>
  <c r="N33" i="7" s="1"/>
  <c r="P33" i="7" s="1"/>
  <c r="R33" i="7" s="1"/>
  <c r="T33" i="7" s="1"/>
  <c r="V33" i="7" s="1"/>
  <c r="X33" i="7" s="1"/>
  <c r="I32" i="7"/>
  <c r="K32" i="7" s="1"/>
  <c r="M32" i="7" s="1"/>
  <c r="O32" i="7" s="1"/>
  <c r="Q32" i="7" s="1"/>
  <c r="S32" i="7" s="1"/>
  <c r="U32" i="7" s="1"/>
  <c r="W32" i="7" s="1"/>
  <c r="Y32" i="7" s="1"/>
  <c r="H32" i="7"/>
  <c r="J32" i="7" s="1"/>
  <c r="L32" i="7" s="1"/>
  <c r="N32" i="7" s="1"/>
  <c r="P32" i="7" s="1"/>
  <c r="R32" i="7" s="1"/>
  <c r="T32" i="7" s="1"/>
  <c r="V32" i="7" s="1"/>
  <c r="X32" i="7" s="1"/>
  <c r="I29" i="7"/>
  <c r="K29" i="7" s="1"/>
  <c r="M29" i="7" s="1"/>
  <c r="O29" i="7" s="1"/>
  <c r="Q29" i="7" s="1"/>
  <c r="S29" i="7" s="1"/>
  <c r="U29" i="7" s="1"/>
  <c r="W29" i="7" s="1"/>
  <c r="Y29" i="7" s="1"/>
  <c r="H29" i="7"/>
  <c r="J29" i="7" s="1"/>
  <c r="L29" i="7" s="1"/>
  <c r="N29" i="7" s="1"/>
  <c r="P29" i="7" s="1"/>
  <c r="R29" i="7" s="1"/>
  <c r="T29" i="7" s="1"/>
  <c r="V29" i="7" s="1"/>
  <c r="X29" i="7" s="1"/>
  <c r="I23" i="7"/>
  <c r="K23" i="7" s="1"/>
  <c r="M23" i="7" s="1"/>
  <c r="O23" i="7" s="1"/>
  <c r="Q23" i="7" s="1"/>
  <c r="S23" i="7" s="1"/>
  <c r="U23" i="7" s="1"/>
  <c r="W23" i="7" s="1"/>
  <c r="Y23" i="7" s="1"/>
  <c r="I24" i="7"/>
  <c r="K24" i="7" s="1"/>
  <c r="M24" i="7" s="1"/>
  <c r="O24" i="7" s="1"/>
  <c r="Q24" i="7" s="1"/>
  <c r="S24" i="7" s="1"/>
  <c r="U24" i="7" s="1"/>
  <c r="W24" i="7" s="1"/>
  <c r="Y24" i="7" s="1"/>
  <c r="I25" i="7"/>
  <c r="K25" i="7" s="1"/>
  <c r="M25" i="7" s="1"/>
  <c r="O25" i="7" s="1"/>
  <c r="Q25" i="7" s="1"/>
  <c r="S25" i="7" s="1"/>
  <c r="U25" i="7" s="1"/>
  <c r="W25" i="7" s="1"/>
  <c r="Y25" i="7" s="1"/>
  <c r="I26" i="7"/>
  <c r="K26" i="7" s="1"/>
  <c r="M26" i="7" s="1"/>
  <c r="O26" i="7" s="1"/>
  <c r="Q26" i="7" s="1"/>
  <c r="S26" i="7" s="1"/>
  <c r="U26" i="7" s="1"/>
  <c r="W26" i="7" s="1"/>
  <c r="Y26" i="7" s="1"/>
  <c r="I27" i="7"/>
  <c r="K27" i="7" s="1"/>
  <c r="M27" i="7" s="1"/>
  <c r="O27" i="7" s="1"/>
  <c r="Q27" i="7" s="1"/>
  <c r="S27" i="7" s="1"/>
  <c r="U27" i="7" s="1"/>
  <c r="W27" i="7" s="1"/>
  <c r="Y27" i="7" s="1"/>
  <c r="I28" i="7"/>
  <c r="K28" i="7" s="1"/>
  <c r="M28" i="7" s="1"/>
  <c r="O28" i="7" s="1"/>
  <c r="Q28" i="7" s="1"/>
  <c r="S28" i="7" s="1"/>
  <c r="U28" i="7" s="1"/>
  <c r="W28" i="7" s="1"/>
  <c r="Y28" i="7" s="1"/>
  <c r="I20" i="7"/>
  <c r="K20" i="7" s="1"/>
  <c r="M20" i="7" s="1"/>
  <c r="O20" i="7" s="1"/>
  <c r="Q20" i="7" s="1"/>
  <c r="S20" i="7" s="1"/>
  <c r="U20" i="7" s="1"/>
  <c r="W20" i="7" s="1"/>
  <c r="Y20" i="7" s="1"/>
  <c r="I21" i="7"/>
  <c r="K21" i="7" s="1"/>
  <c r="M21" i="7" s="1"/>
  <c r="O21" i="7" s="1"/>
  <c r="Q21" i="7" s="1"/>
  <c r="S21" i="7" s="1"/>
  <c r="U21" i="7" s="1"/>
  <c r="W21" i="7" s="1"/>
  <c r="Y21" i="7" s="1"/>
  <c r="Y71" i="7" s="1"/>
  <c r="M18" i="7"/>
  <c r="O18" i="7" s="1"/>
  <c r="Q18" i="7" s="1"/>
  <c r="S18" i="7" s="1"/>
  <c r="U18" i="7" s="1"/>
  <c r="W18" i="7" s="1"/>
  <c r="Y18" i="7" s="1"/>
  <c r="I19" i="7"/>
  <c r="K19" i="7" s="1"/>
  <c r="M19" i="7" s="1"/>
  <c r="O19" i="7" s="1"/>
  <c r="Q19" i="7" s="1"/>
  <c r="S19" i="7" s="1"/>
  <c r="U19" i="7" s="1"/>
  <c r="W19" i="7" s="1"/>
  <c r="Y19" i="7" s="1"/>
  <c r="I15" i="7"/>
  <c r="K15" i="7" s="1"/>
  <c r="M15" i="7" s="1"/>
  <c r="O15" i="7" s="1"/>
  <c r="Q15" i="7" s="1"/>
  <c r="S15" i="7" s="1"/>
  <c r="U15" i="7" s="1"/>
  <c r="W15" i="7" s="1"/>
  <c r="Y15" i="7" s="1"/>
  <c r="I16" i="7"/>
  <c r="K16" i="7" s="1"/>
  <c r="M16" i="7" s="1"/>
  <c r="O16" i="7" s="1"/>
  <c r="Q16" i="7" s="1"/>
  <c r="S16" i="7" s="1"/>
  <c r="U16" i="7" s="1"/>
  <c r="W16" i="7" s="1"/>
  <c r="Y16" i="7" s="1"/>
  <c r="I13" i="7"/>
  <c r="K13" i="7" s="1"/>
  <c r="M13" i="7" s="1"/>
  <c r="O13" i="7" s="1"/>
  <c r="Q13" i="7" s="1"/>
  <c r="S13" i="7" s="1"/>
  <c r="U13" i="7" s="1"/>
  <c r="W13" i="7" s="1"/>
  <c r="Y13" i="7" s="1"/>
  <c r="I12" i="7"/>
  <c r="K12" i="7" s="1"/>
  <c r="M12" i="7" s="1"/>
  <c r="O12" i="7" s="1"/>
  <c r="Q12" i="7" s="1"/>
  <c r="S12" i="7" s="1"/>
  <c r="U12" i="7" s="1"/>
  <c r="W12" i="7" s="1"/>
  <c r="Y12" i="7" s="1"/>
  <c r="I8" i="7"/>
  <c r="K8" i="7" s="1"/>
  <c r="M8" i="7" s="1"/>
  <c r="O8" i="7" s="1"/>
  <c r="Q8" i="7" s="1"/>
  <c r="S8" i="7" s="1"/>
  <c r="U8" i="7" s="1"/>
  <c r="W8" i="7" s="1"/>
  <c r="Y8" i="7" s="1"/>
  <c r="I9" i="7"/>
  <c r="K9" i="7" s="1"/>
  <c r="M9" i="7" s="1"/>
  <c r="O9" i="7" s="1"/>
  <c r="Q9" i="7" s="1"/>
  <c r="S9" i="7" s="1"/>
  <c r="U9" i="7" s="1"/>
  <c r="W9" i="7" s="1"/>
  <c r="Y9" i="7" s="1"/>
  <c r="I10" i="7"/>
  <c r="K10" i="7" s="1"/>
  <c r="M10" i="7" s="1"/>
  <c r="O10" i="7" s="1"/>
  <c r="Q10" i="7" s="1"/>
  <c r="S10" i="7" s="1"/>
  <c r="U10" i="7" s="1"/>
  <c r="W10" i="7" s="1"/>
  <c r="Y10" i="7" s="1"/>
  <c r="I7" i="7"/>
  <c r="K7" i="7" s="1"/>
  <c r="M7" i="7" s="1"/>
  <c r="O7" i="7" s="1"/>
  <c r="Q7" i="7" s="1"/>
  <c r="S7" i="7" s="1"/>
  <c r="U7" i="7" s="1"/>
  <c r="W7" i="7" s="1"/>
  <c r="Y7" i="7" s="1"/>
  <c r="H24" i="7"/>
  <c r="J24" i="7" s="1"/>
  <c r="L24" i="7" s="1"/>
  <c r="N24" i="7" s="1"/>
  <c r="P24" i="7" s="1"/>
  <c r="R24" i="7" s="1"/>
  <c r="T24" i="7" s="1"/>
  <c r="V24" i="7" s="1"/>
  <c r="X24" i="7" s="1"/>
  <c r="H25" i="7"/>
  <c r="J25" i="7" s="1"/>
  <c r="L25" i="7" s="1"/>
  <c r="N25" i="7" s="1"/>
  <c r="P25" i="7" s="1"/>
  <c r="R25" i="7" s="1"/>
  <c r="T25" i="7" s="1"/>
  <c r="V25" i="7" s="1"/>
  <c r="X25" i="7" s="1"/>
  <c r="H26" i="7"/>
  <c r="J26" i="7" s="1"/>
  <c r="L26" i="7" s="1"/>
  <c r="N26" i="7" s="1"/>
  <c r="P26" i="7" s="1"/>
  <c r="R26" i="7" s="1"/>
  <c r="T26" i="7" s="1"/>
  <c r="V26" i="7" s="1"/>
  <c r="X26" i="7" s="1"/>
  <c r="H27" i="7"/>
  <c r="J27" i="7" s="1"/>
  <c r="L27" i="7" s="1"/>
  <c r="N27" i="7" s="1"/>
  <c r="P27" i="7" s="1"/>
  <c r="R27" i="7" s="1"/>
  <c r="T27" i="7" s="1"/>
  <c r="V27" i="7" s="1"/>
  <c r="X27" i="7" s="1"/>
  <c r="H28" i="7"/>
  <c r="J28" i="7" s="1"/>
  <c r="L28" i="7" s="1"/>
  <c r="N28" i="7" s="1"/>
  <c r="P28" i="7" s="1"/>
  <c r="R28" i="7" s="1"/>
  <c r="T28" i="7" s="1"/>
  <c r="V28" i="7" s="1"/>
  <c r="X28" i="7" s="1"/>
  <c r="H23" i="7"/>
  <c r="H20" i="7"/>
  <c r="J20" i="7" s="1"/>
  <c r="L20" i="7" s="1"/>
  <c r="N20" i="7" s="1"/>
  <c r="P20" i="7" s="1"/>
  <c r="R20" i="7" s="1"/>
  <c r="T20" i="7" s="1"/>
  <c r="V20" i="7" s="1"/>
  <c r="X20" i="7" s="1"/>
  <c r="H19" i="7"/>
  <c r="J19" i="7" s="1"/>
  <c r="L19" i="7" s="1"/>
  <c r="N19" i="7" s="1"/>
  <c r="P19" i="7" s="1"/>
  <c r="R19" i="7" s="1"/>
  <c r="T19" i="7" s="1"/>
  <c r="V19" i="7" s="1"/>
  <c r="X19" i="7" s="1"/>
  <c r="H16" i="7"/>
  <c r="J16" i="7" s="1"/>
  <c r="L16" i="7" s="1"/>
  <c r="N16" i="7" s="1"/>
  <c r="P16" i="7" s="1"/>
  <c r="R16" i="7" s="1"/>
  <c r="T16" i="7" s="1"/>
  <c r="V16" i="7" s="1"/>
  <c r="X16" i="7" s="1"/>
  <c r="H15" i="7"/>
  <c r="J15" i="7" s="1"/>
  <c r="L15" i="7" s="1"/>
  <c r="N15" i="7" s="1"/>
  <c r="P15" i="7" s="1"/>
  <c r="R15" i="7" s="1"/>
  <c r="T15" i="7" s="1"/>
  <c r="V15" i="7" s="1"/>
  <c r="X15" i="7" s="1"/>
  <c r="H13" i="7"/>
  <c r="J13" i="7" s="1"/>
  <c r="L13" i="7" s="1"/>
  <c r="N13" i="7" s="1"/>
  <c r="P13" i="7" s="1"/>
  <c r="R13" i="7" s="1"/>
  <c r="T13" i="7" s="1"/>
  <c r="V13" i="7" s="1"/>
  <c r="X13" i="7" s="1"/>
  <c r="H12" i="7"/>
  <c r="J12" i="7" s="1"/>
  <c r="L12" i="7" s="1"/>
  <c r="N12" i="7" s="1"/>
  <c r="P12" i="7" s="1"/>
  <c r="R12" i="7" s="1"/>
  <c r="T12" i="7" s="1"/>
  <c r="V12" i="7" s="1"/>
  <c r="X12" i="7" s="1"/>
  <c r="H8" i="7"/>
  <c r="J8" i="7" s="1"/>
  <c r="L8" i="7" s="1"/>
  <c r="N8" i="7" s="1"/>
  <c r="P8" i="7" s="1"/>
  <c r="R8" i="7" s="1"/>
  <c r="T8" i="7" s="1"/>
  <c r="V8" i="7" s="1"/>
  <c r="X8" i="7" s="1"/>
  <c r="H9" i="7"/>
  <c r="J9" i="7" s="1"/>
  <c r="L9" i="7" s="1"/>
  <c r="N9" i="7" s="1"/>
  <c r="P9" i="7" s="1"/>
  <c r="R9" i="7" s="1"/>
  <c r="T9" i="7" s="1"/>
  <c r="V9" i="7" s="1"/>
  <c r="X9" i="7" s="1"/>
  <c r="H10" i="7"/>
  <c r="J10" i="7" s="1"/>
  <c r="L10" i="7" s="1"/>
  <c r="N10" i="7" s="1"/>
  <c r="P10" i="7" s="1"/>
  <c r="R10" i="7" s="1"/>
  <c r="T10" i="7" s="1"/>
  <c r="V10" i="7" s="1"/>
  <c r="X10" i="7" s="1"/>
  <c r="H7" i="7"/>
  <c r="J7" i="7" s="1"/>
  <c r="L7" i="7" s="1"/>
  <c r="N7" i="7" s="1"/>
  <c r="P7" i="7" s="1"/>
  <c r="R7" i="7" s="1"/>
  <c r="T7" i="7" s="1"/>
  <c r="V7" i="7" s="1"/>
  <c r="X7" i="7" s="1"/>
  <c r="L51" i="7" l="1"/>
  <c r="N51" i="7" s="1"/>
  <c r="P51" i="7" s="1"/>
  <c r="R51" i="7" s="1"/>
  <c r="T51" i="7" s="1"/>
  <c r="V51" i="7" s="1"/>
  <c r="X51" i="7" s="1"/>
  <c r="J52" i="7"/>
  <c r="K49" i="7"/>
  <c r="K52" i="7" s="1"/>
  <c r="X45" i="7"/>
  <c r="Y14" i="7"/>
  <c r="Y45" i="7"/>
  <c r="X14" i="7"/>
  <c r="Y6" i="7"/>
  <c r="Y11" i="7"/>
  <c r="F81" i="7"/>
  <c r="Y17" i="7"/>
  <c r="Y22" i="7"/>
  <c r="Y54" i="7"/>
  <c r="X6" i="7"/>
  <c r="X11" i="7"/>
  <c r="X54" i="7"/>
  <c r="G81" i="7"/>
  <c r="N18" i="7"/>
  <c r="P18" i="7" s="1"/>
  <c r="R18" i="7" s="1"/>
  <c r="T18" i="7" s="1"/>
  <c r="V18" i="7" s="1"/>
  <c r="K73" i="7"/>
  <c r="I81" i="7"/>
  <c r="J73" i="7"/>
  <c r="H81" i="7"/>
  <c r="H22" i="7"/>
  <c r="J23" i="7"/>
  <c r="L23" i="7" s="1"/>
  <c r="N23" i="7" s="1"/>
  <c r="P23" i="7" s="1"/>
  <c r="R23" i="7" s="1"/>
  <c r="T23" i="7" s="1"/>
  <c r="V23" i="7" s="1"/>
  <c r="X23" i="7" s="1"/>
  <c r="X22" i="7" s="1"/>
  <c r="B62" i="7"/>
  <c r="B33" i="6"/>
  <c r="B32" i="6"/>
  <c r="B31" i="6"/>
  <c r="B28" i="6"/>
  <c r="B27" i="6"/>
  <c r="B26" i="6"/>
  <c r="E49" i="6"/>
  <c r="E54" i="6" s="1"/>
  <c r="E48" i="6"/>
  <c r="E53" i="6" s="1"/>
  <c r="E47" i="6"/>
  <c r="E52" i="6" s="1"/>
  <c r="D91" i="3"/>
  <c r="F90" i="3"/>
  <c r="G90" i="3"/>
  <c r="H90" i="3"/>
  <c r="I90" i="3"/>
  <c r="J90" i="3"/>
  <c r="K90" i="3"/>
  <c r="L90" i="3"/>
  <c r="M90" i="3"/>
  <c r="N90" i="3"/>
  <c r="E90" i="3"/>
  <c r="B36" i="3"/>
  <c r="B35" i="3"/>
  <c r="D36" i="3"/>
  <c r="D44" i="3" s="1"/>
  <c r="D52" i="3" s="1"/>
  <c r="D61" i="3" s="1"/>
  <c r="D35" i="3"/>
  <c r="D43" i="3" s="1"/>
  <c r="D51" i="3" s="1"/>
  <c r="D60" i="3" s="1"/>
  <c r="D68" i="3" s="1"/>
  <c r="D72" i="3" s="1"/>
  <c r="D5" i="3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L52" i="7" l="1"/>
  <c r="M49" i="7"/>
  <c r="M52" i="7" s="1"/>
  <c r="Y31" i="7"/>
  <c r="Y48" i="7" s="1"/>
  <c r="X18" i="7"/>
  <c r="X17" i="7" s="1"/>
  <c r="X31" i="7" s="1"/>
  <c r="M73" i="7"/>
  <c r="K81" i="7"/>
  <c r="L73" i="7"/>
  <c r="J81" i="7"/>
  <c r="D62" i="3"/>
  <c r="D70" i="3" s="1"/>
  <c r="D69" i="3"/>
  <c r="D92" i="3"/>
  <c r="N49" i="7" l="1"/>
  <c r="N52" i="7" s="1"/>
  <c r="O49" i="7"/>
  <c r="O52" i="7" s="1"/>
  <c r="Y44" i="7"/>
  <c r="X48" i="7"/>
  <c r="X44" i="7"/>
  <c r="O73" i="7"/>
  <c r="M81" i="7"/>
  <c r="N73" i="7"/>
  <c r="L81" i="7"/>
  <c r="D73" i="3"/>
  <c r="D93" i="3"/>
  <c r="D94" i="3"/>
  <c r="D74" i="3"/>
  <c r="P49" i="7" l="1"/>
  <c r="P52" i="7" s="1"/>
  <c r="Q49" i="7"/>
  <c r="Q52" i="7" s="1"/>
  <c r="Q73" i="7"/>
  <c r="O81" i="7"/>
  <c r="P73" i="7"/>
  <c r="N81" i="7"/>
  <c r="I6" i="7"/>
  <c r="H6" i="7"/>
  <c r="I17" i="7"/>
  <c r="H17" i="7"/>
  <c r="K17" i="7"/>
  <c r="J17" i="7"/>
  <c r="M17" i="7"/>
  <c r="L17" i="7"/>
  <c r="O17" i="7"/>
  <c r="N17" i="7"/>
  <c r="Q17" i="7"/>
  <c r="P17" i="7"/>
  <c r="S17" i="7"/>
  <c r="R17" i="7"/>
  <c r="U17" i="7"/>
  <c r="T17" i="7"/>
  <c r="W17" i="7"/>
  <c r="V17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G22" i="7"/>
  <c r="F22" i="7"/>
  <c r="G17" i="7"/>
  <c r="F17" i="7"/>
  <c r="F23" i="2"/>
  <c r="G76" i="2"/>
  <c r="R49" i="7" l="1"/>
  <c r="R52" i="7" s="1"/>
  <c r="S49" i="7"/>
  <c r="S52" i="7" s="1"/>
  <c r="S73" i="7"/>
  <c r="Q81" i="7"/>
  <c r="R73" i="7"/>
  <c r="P81" i="7"/>
  <c r="F17" i="2"/>
  <c r="T49" i="7" l="1"/>
  <c r="T52" i="7" s="1"/>
  <c r="U49" i="7"/>
  <c r="U52" i="7" s="1"/>
  <c r="U73" i="7"/>
  <c r="S81" i="7"/>
  <c r="T73" i="7"/>
  <c r="R81" i="7"/>
  <c r="F33" i="2"/>
  <c r="G44" i="2"/>
  <c r="F44" i="2"/>
  <c r="G39" i="2"/>
  <c r="F39" i="2"/>
  <c r="G19" i="2"/>
  <c r="B10" i="6"/>
  <c r="J19" i="1"/>
  <c r="F3" i="7" s="1"/>
  <c r="V49" i="7" l="1"/>
  <c r="V52" i="7" s="1"/>
  <c r="W49" i="7"/>
  <c r="W52" i="7" s="1"/>
  <c r="F7" i="2"/>
  <c r="E3" i="10"/>
  <c r="W73" i="7"/>
  <c r="U81" i="7"/>
  <c r="V73" i="7"/>
  <c r="T81" i="7"/>
  <c r="F13" i="6"/>
  <c r="F7" i="6"/>
  <c r="F6" i="6"/>
  <c r="D14" i="6"/>
  <c r="D13" i="6"/>
  <c r="D12" i="6"/>
  <c r="D11" i="6"/>
  <c r="D9" i="6"/>
  <c r="D8" i="6"/>
  <c r="D7" i="6"/>
  <c r="D6" i="6"/>
  <c r="D5" i="6"/>
  <c r="D4" i="6"/>
  <c r="B5" i="6"/>
  <c r="B14" i="6"/>
  <c r="B13" i="6"/>
  <c r="B12" i="6"/>
  <c r="B11" i="6"/>
  <c r="B9" i="6"/>
  <c r="B8" i="6"/>
  <c r="B7" i="6"/>
  <c r="B6" i="6"/>
  <c r="B4" i="6"/>
  <c r="C13" i="10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E4" i="10"/>
  <c r="X49" i="7" l="1"/>
  <c r="X52" i="7" s="1"/>
  <c r="Y49" i="7"/>
  <c r="Y52" i="7" s="1"/>
  <c r="V81" i="7"/>
  <c r="X73" i="7"/>
  <c r="W81" i="7"/>
  <c r="Y73" i="7"/>
  <c r="B65" i="7"/>
  <c r="G71" i="7"/>
  <c r="F71" i="7"/>
  <c r="F93" i="2"/>
  <c r="X53" i="7" l="1"/>
  <c r="X55" i="7" s="1"/>
  <c r="X50" i="7"/>
  <c r="Y53" i="7"/>
  <c r="Y55" i="7" s="1"/>
  <c r="Y50" i="7"/>
  <c r="F98" i="2"/>
  <c r="Y81" i="7"/>
  <c r="Y76" i="7"/>
  <c r="Y78" i="7"/>
  <c r="X81" i="7"/>
  <c r="X76" i="7"/>
  <c r="X78" i="7"/>
  <c r="G93" i="2"/>
  <c r="W64" i="7" l="1"/>
  <c r="V64" i="7"/>
  <c r="W78" i="7"/>
  <c r="V78" i="7"/>
  <c r="W76" i="7"/>
  <c r="V76" i="7"/>
  <c r="W54" i="7"/>
  <c r="V54" i="7"/>
  <c r="W45" i="7"/>
  <c r="V45" i="7"/>
  <c r="W14" i="7"/>
  <c r="V14" i="7"/>
  <c r="W11" i="7"/>
  <c r="V11" i="7"/>
  <c r="W6" i="7"/>
  <c r="V6" i="7"/>
  <c r="U64" i="7"/>
  <c r="T64" i="7"/>
  <c r="U78" i="7"/>
  <c r="T78" i="7"/>
  <c r="U76" i="7"/>
  <c r="T76" i="7"/>
  <c r="U54" i="7"/>
  <c r="T54" i="7"/>
  <c r="U45" i="7"/>
  <c r="T45" i="7"/>
  <c r="U14" i="7"/>
  <c r="T14" i="7"/>
  <c r="U11" i="7"/>
  <c r="T11" i="7"/>
  <c r="U6" i="7"/>
  <c r="T6" i="7"/>
  <c r="S64" i="7"/>
  <c r="R64" i="7"/>
  <c r="S78" i="7"/>
  <c r="R78" i="7"/>
  <c r="S76" i="7"/>
  <c r="R76" i="7"/>
  <c r="S54" i="7"/>
  <c r="R54" i="7"/>
  <c r="S45" i="7"/>
  <c r="R45" i="7"/>
  <c r="S14" i="7"/>
  <c r="R14" i="7"/>
  <c r="S11" i="7"/>
  <c r="R11" i="7"/>
  <c r="S6" i="7"/>
  <c r="R6" i="7"/>
  <c r="Q64" i="7"/>
  <c r="P64" i="7"/>
  <c r="Q78" i="7"/>
  <c r="P78" i="7"/>
  <c r="Q76" i="7"/>
  <c r="P76" i="7"/>
  <c r="Q54" i="7"/>
  <c r="P54" i="7"/>
  <c r="Q45" i="7"/>
  <c r="P45" i="7"/>
  <c r="Q14" i="7"/>
  <c r="P14" i="7"/>
  <c r="Q11" i="7"/>
  <c r="P11" i="7"/>
  <c r="Q6" i="7"/>
  <c r="P6" i="7"/>
  <c r="O64" i="7"/>
  <c r="N64" i="7"/>
  <c r="O78" i="7"/>
  <c r="N78" i="7"/>
  <c r="O76" i="7"/>
  <c r="N76" i="7"/>
  <c r="O54" i="7"/>
  <c r="N54" i="7"/>
  <c r="O45" i="7"/>
  <c r="N45" i="7"/>
  <c r="O14" i="7"/>
  <c r="N14" i="7"/>
  <c r="O11" i="7"/>
  <c r="N11" i="7"/>
  <c r="O6" i="7"/>
  <c r="N6" i="7"/>
  <c r="M64" i="7"/>
  <c r="L64" i="7"/>
  <c r="M78" i="7"/>
  <c r="L78" i="7"/>
  <c r="M76" i="7"/>
  <c r="L76" i="7"/>
  <c r="M54" i="7"/>
  <c r="L54" i="7"/>
  <c r="M45" i="7"/>
  <c r="L45" i="7"/>
  <c r="M14" i="7"/>
  <c r="L14" i="7"/>
  <c r="M11" i="7"/>
  <c r="L11" i="7"/>
  <c r="M6" i="7"/>
  <c r="L6" i="7"/>
  <c r="K64" i="7"/>
  <c r="J64" i="7"/>
  <c r="K78" i="7"/>
  <c r="J78" i="7"/>
  <c r="K76" i="7"/>
  <c r="J76" i="7"/>
  <c r="K54" i="7"/>
  <c r="J54" i="7"/>
  <c r="K45" i="7"/>
  <c r="J45" i="7"/>
  <c r="K14" i="7"/>
  <c r="J14" i="7"/>
  <c r="K11" i="7"/>
  <c r="J11" i="7"/>
  <c r="K6" i="7"/>
  <c r="J6" i="7"/>
  <c r="I64" i="7"/>
  <c r="H64" i="7"/>
  <c r="I78" i="7"/>
  <c r="H78" i="7"/>
  <c r="I76" i="7"/>
  <c r="H76" i="7"/>
  <c r="I54" i="7"/>
  <c r="H54" i="7"/>
  <c r="I45" i="7"/>
  <c r="H45" i="7"/>
  <c r="I14" i="7"/>
  <c r="H14" i="7"/>
  <c r="I11" i="7"/>
  <c r="H11" i="7"/>
  <c r="R31" i="7" l="1"/>
  <c r="R48" i="7" s="1"/>
  <c r="V31" i="7"/>
  <c r="V44" i="7" s="1"/>
  <c r="K31" i="7"/>
  <c r="K44" i="7" s="1"/>
  <c r="O31" i="7"/>
  <c r="O44" i="7" s="1"/>
  <c r="S31" i="7"/>
  <c r="S44" i="7" s="1"/>
  <c r="W31" i="7"/>
  <c r="W44" i="7" s="1"/>
  <c r="H31" i="7"/>
  <c r="H44" i="7" s="1"/>
  <c r="T31" i="7"/>
  <c r="T44" i="7" s="1"/>
  <c r="M31" i="7"/>
  <c r="M44" i="7" s="1"/>
  <c r="Q31" i="7"/>
  <c r="Q44" i="7" s="1"/>
  <c r="I31" i="7"/>
  <c r="I44" i="7" s="1"/>
  <c r="U31" i="7"/>
  <c r="U44" i="7" s="1"/>
  <c r="J31" i="7"/>
  <c r="J44" i="7" s="1"/>
  <c r="L31" i="7"/>
  <c r="L44" i="7" s="1"/>
  <c r="N31" i="7"/>
  <c r="N44" i="7" s="1"/>
  <c r="P31" i="7"/>
  <c r="P44" i="7" s="1"/>
  <c r="R44" i="7" l="1"/>
  <c r="R50" i="7"/>
  <c r="R53" i="7"/>
  <c r="R55" i="7" s="1"/>
  <c r="W48" i="7"/>
  <c r="V48" i="7"/>
  <c r="S48" i="7"/>
  <c r="O48" i="7"/>
  <c r="K48" i="7"/>
  <c r="P48" i="7"/>
  <c r="T48" i="7"/>
  <c r="J48" i="7"/>
  <c r="J53" i="7" s="1"/>
  <c r="H48" i="7"/>
  <c r="I48" i="7"/>
  <c r="U48" i="7"/>
  <c r="M48" i="7"/>
  <c r="Q48" i="7"/>
  <c r="N48" i="7"/>
  <c r="L48" i="7"/>
  <c r="M50" i="7" l="1"/>
  <c r="M53" i="7"/>
  <c r="M55" i="7" s="1"/>
  <c r="K50" i="7"/>
  <c r="K53" i="7"/>
  <c r="K55" i="7" s="1"/>
  <c r="W50" i="7"/>
  <c r="W53" i="7"/>
  <c r="W55" i="7" s="1"/>
  <c r="O50" i="7"/>
  <c r="O53" i="7"/>
  <c r="O55" i="7" s="1"/>
  <c r="I50" i="7"/>
  <c r="I53" i="7"/>
  <c r="I55" i="7" s="1"/>
  <c r="Q50" i="7"/>
  <c r="Q53" i="7"/>
  <c r="Q55" i="7" s="1"/>
  <c r="U50" i="7"/>
  <c r="U53" i="7"/>
  <c r="U55" i="7" s="1"/>
  <c r="S50" i="7"/>
  <c r="S53" i="7"/>
  <c r="S55" i="7" s="1"/>
  <c r="N50" i="7"/>
  <c r="N53" i="7"/>
  <c r="N55" i="7" s="1"/>
  <c r="P50" i="7"/>
  <c r="P53" i="7"/>
  <c r="P55" i="7" s="1"/>
  <c r="V50" i="7"/>
  <c r="V53" i="7"/>
  <c r="V55" i="7" s="1"/>
  <c r="H50" i="7"/>
  <c r="H53" i="7"/>
  <c r="H55" i="7" s="1"/>
  <c r="L50" i="7"/>
  <c r="L53" i="7"/>
  <c r="L55" i="7" s="1"/>
  <c r="T50" i="7"/>
  <c r="T53" i="7"/>
  <c r="T55" i="7" s="1"/>
  <c r="J50" i="7"/>
  <c r="J55" i="7"/>
  <c r="G64" i="7"/>
  <c r="F64" i="7"/>
  <c r="G78" i="7"/>
  <c r="F78" i="7"/>
  <c r="G76" i="7"/>
  <c r="F76" i="7"/>
  <c r="G54" i="7"/>
  <c r="F54" i="7"/>
  <c r="G45" i="7"/>
  <c r="F45" i="7"/>
  <c r="G14" i="7"/>
  <c r="F14" i="7"/>
  <c r="G11" i="7"/>
  <c r="F11" i="7"/>
  <c r="G6" i="7"/>
  <c r="F6" i="7"/>
  <c r="G100" i="2"/>
  <c r="F76" i="2"/>
  <c r="G67" i="2"/>
  <c r="F67" i="2"/>
  <c r="F31" i="7" l="1"/>
  <c r="F44" i="7" s="1"/>
  <c r="G31" i="7"/>
  <c r="G44" i="7" s="1"/>
  <c r="G48" i="7" l="1"/>
  <c r="F48" i="7"/>
  <c r="G36" i="2"/>
  <c r="F36" i="2"/>
  <c r="G33" i="2"/>
  <c r="G50" i="7" l="1"/>
  <c r="G53" i="7"/>
  <c r="G55" i="7" s="1"/>
  <c r="F50" i="7"/>
  <c r="F53" i="7"/>
  <c r="F55" i="7" s="1"/>
  <c r="G28" i="2"/>
  <c r="G53" i="2" s="1"/>
  <c r="F28" i="2"/>
  <c r="F53" i="2" s="1"/>
  <c r="F66" i="2" l="1"/>
  <c r="F70" i="2"/>
  <c r="F75" i="2" s="1"/>
  <c r="G70" i="2"/>
  <c r="G75" i="2" s="1"/>
  <c r="E18" i="3"/>
  <c r="E19" i="3"/>
  <c r="E20" i="3"/>
  <c r="E12" i="3"/>
  <c r="E13" i="3"/>
  <c r="E14" i="3"/>
  <c r="E21" i="3" l="1"/>
  <c r="E15" i="3"/>
  <c r="G72" i="2"/>
  <c r="G77" i="2"/>
  <c r="F72" i="2"/>
  <c r="F77" i="2"/>
  <c r="F18" i="3"/>
  <c r="G18" i="3" s="1"/>
  <c r="F19" i="3"/>
  <c r="G19" i="3" s="1"/>
  <c r="F20" i="3"/>
  <c r="G20" i="3" s="1"/>
  <c r="F13" i="3"/>
  <c r="G13" i="3" s="1"/>
  <c r="F14" i="3"/>
  <c r="G14" i="3" s="1"/>
  <c r="F12" i="3"/>
  <c r="G12" i="3" s="1"/>
  <c r="B5" i="3"/>
  <c r="B39" i="3"/>
  <c r="B43" i="3" s="1"/>
  <c r="B51" i="3" s="1"/>
  <c r="B60" i="3" s="1"/>
  <c r="F24" i="3"/>
  <c r="G24" i="3" s="1"/>
  <c r="H24" i="3" s="1"/>
  <c r="I24" i="3" s="1"/>
  <c r="J24" i="3" s="1"/>
  <c r="K24" i="3" s="1"/>
  <c r="L24" i="3" s="1"/>
  <c r="M24" i="3" s="1"/>
  <c r="N24" i="3" s="1"/>
  <c r="E11" i="3"/>
  <c r="E17" i="3" s="1"/>
  <c r="G98" i="2"/>
  <c r="G11" i="3" l="1"/>
  <c r="B40" i="3"/>
  <c r="B44" i="3" s="1"/>
  <c r="B52" i="3" s="1"/>
  <c r="B61" i="3" s="1"/>
  <c r="G17" i="3" l="1"/>
  <c r="G21" i="3" l="1"/>
  <c r="G15" i="3"/>
  <c r="C35" i="3" l="1"/>
  <c r="C36" i="3"/>
  <c r="V9" i="1"/>
  <c r="G67" i="7" l="1"/>
  <c r="G65" i="7" s="1"/>
  <c r="G89" i="2"/>
  <c r="G87" i="2" s="1"/>
  <c r="F67" i="7"/>
  <c r="F65" i="7" s="1"/>
  <c r="F66" i="7" s="1"/>
  <c r="F89" i="2"/>
  <c r="F87" i="2" s="1"/>
  <c r="I67" i="7"/>
  <c r="I65" i="7" s="1"/>
  <c r="H67" i="7"/>
  <c r="H65" i="7" s="1"/>
  <c r="H66" i="7" s="1"/>
  <c r="J67" i="7"/>
  <c r="J65" i="7" s="1"/>
  <c r="J66" i="7" s="1"/>
  <c r="K67" i="7"/>
  <c r="K65" i="7" s="1"/>
  <c r="K66" i="7" s="1"/>
  <c r="L67" i="7"/>
  <c r="L65" i="7" s="1"/>
  <c r="L66" i="7" s="1"/>
  <c r="M67" i="7"/>
  <c r="M65" i="7" s="1"/>
  <c r="M66" i="7" s="1"/>
  <c r="N67" i="7"/>
  <c r="N65" i="7" s="1"/>
  <c r="N66" i="7" s="1"/>
  <c r="O67" i="7"/>
  <c r="O65" i="7" s="1"/>
  <c r="O66" i="7" s="1"/>
  <c r="P67" i="7"/>
  <c r="P65" i="7" s="1"/>
  <c r="P66" i="7" s="1"/>
  <c r="Q67" i="7"/>
  <c r="Q65" i="7" s="1"/>
  <c r="Q66" i="7" s="1"/>
  <c r="R67" i="7"/>
  <c r="R65" i="7" s="1"/>
  <c r="R66" i="7" s="1"/>
  <c r="S67" i="7"/>
  <c r="S65" i="7" s="1"/>
  <c r="S66" i="7" s="1"/>
  <c r="T67" i="7"/>
  <c r="T65" i="7" s="1"/>
  <c r="T66" i="7" s="1"/>
  <c r="U67" i="7"/>
  <c r="U65" i="7" s="1"/>
  <c r="U66" i="7" s="1"/>
  <c r="V67" i="7"/>
  <c r="V65" i="7" s="1"/>
  <c r="V66" i="7" s="1"/>
  <c r="W67" i="7"/>
  <c r="W65" i="7" s="1"/>
  <c r="W66" i="7" s="1"/>
  <c r="X67" i="7"/>
  <c r="X65" i="7" s="1"/>
  <c r="X66" i="7" s="1"/>
  <c r="Y67" i="7"/>
  <c r="Y65" i="7" s="1"/>
  <c r="Y66" i="7" s="1"/>
  <c r="J87" i="2"/>
  <c r="I87" i="2"/>
  <c r="I66" i="7"/>
  <c r="G66" i="7"/>
  <c r="F61" i="3"/>
  <c r="F93" i="3" s="1"/>
  <c r="J61" i="3"/>
  <c r="J93" i="3" s="1"/>
  <c r="N61" i="3"/>
  <c r="L61" i="3"/>
  <c r="L93" i="3" s="1"/>
  <c r="I61" i="3"/>
  <c r="M61" i="3"/>
  <c r="M93" i="3" s="1"/>
  <c r="G61" i="3"/>
  <c r="G93" i="3" s="1"/>
  <c r="K61" i="3"/>
  <c r="K93" i="3" s="1"/>
  <c r="E61" i="3"/>
  <c r="E93" i="3" s="1"/>
  <c r="H61" i="3"/>
  <c r="H93" i="3" s="1"/>
  <c r="G60" i="3"/>
  <c r="G92" i="3" s="1"/>
  <c r="K60" i="3"/>
  <c r="K92" i="3" s="1"/>
  <c r="M60" i="3"/>
  <c r="M92" i="3" s="1"/>
  <c r="F60" i="3"/>
  <c r="F92" i="3" s="1"/>
  <c r="J60" i="3"/>
  <c r="J92" i="3" s="1"/>
  <c r="N60" i="3"/>
  <c r="N92" i="3" s="1"/>
  <c r="H60" i="3"/>
  <c r="H92" i="3" s="1"/>
  <c r="L60" i="3"/>
  <c r="L92" i="3" s="1"/>
  <c r="I60" i="3"/>
  <c r="I92" i="3" s="1"/>
  <c r="E60" i="3"/>
  <c r="F21" i="6" s="1"/>
  <c r="I93" i="3"/>
  <c r="C2" i="5"/>
  <c r="C17" i="6"/>
  <c r="D10" i="6"/>
  <c r="E23" i="3"/>
  <c r="E38" i="3" s="1"/>
  <c r="D6" i="3"/>
  <c r="G88" i="2" l="1"/>
  <c r="C32" i="3"/>
  <c r="I44" i="3" s="1"/>
  <c r="I48" i="3" s="1"/>
  <c r="C31" i="3"/>
  <c r="I43" i="3" s="1"/>
  <c r="I47" i="3" s="1"/>
  <c r="I62" i="3"/>
  <c r="H62" i="3"/>
  <c r="I94" i="3"/>
  <c r="K94" i="3"/>
  <c r="H94" i="3"/>
  <c r="N62" i="3"/>
  <c r="J94" i="3"/>
  <c r="L94" i="3"/>
  <c r="G94" i="3"/>
  <c r="F94" i="3"/>
  <c r="J62" i="3"/>
  <c r="M94" i="3"/>
  <c r="L62" i="3"/>
  <c r="N93" i="3"/>
  <c r="N94" i="3" s="1"/>
  <c r="G62" i="3"/>
  <c r="F62" i="3"/>
  <c r="F22" i="6"/>
  <c r="M62" i="3"/>
  <c r="K62" i="3"/>
  <c r="H3" i="7"/>
  <c r="F42" i="7"/>
  <c r="F69" i="7" s="1"/>
  <c r="F63" i="7"/>
  <c r="C18" i="6"/>
  <c r="E17" i="6"/>
  <c r="F85" i="2"/>
  <c r="F64" i="2"/>
  <c r="F91" i="2" s="1"/>
  <c r="F23" i="3"/>
  <c r="F38" i="3" s="1"/>
  <c r="E50" i="3"/>
  <c r="E26" i="3"/>
  <c r="E30" i="3" s="1"/>
  <c r="E31" i="3" s="1"/>
  <c r="D23" i="3"/>
  <c r="E62" i="3"/>
  <c r="F23" i="6" s="1"/>
  <c r="E92" i="3"/>
  <c r="E94" i="3" s="1"/>
  <c r="C28" i="3" l="1"/>
  <c r="C44" i="3" s="1"/>
  <c r="C48" i="3" s="1"/>
  <c r="E32" i="3"/>
  <c r="E56" i="3" s="1"/>
  <c r="E59" i="3"/>
  <c r="E67" i="3" s="1"/>
  <c r="E76" i="3" s="1"/>
  <c r="E54" i="3"/>
  <c r="E28" i="3"/>
  <c r="E52" i="3" s="1"/>
  <c r="E69" i="3" s="1"/>
  <c r="G27" i="6" s="1"/>
  <c r="F46" i="6"/>
  <c r="F51" i="6"/>
  <c r="E85" i="3" s="1"/>
  <c r="J3" i="7"/>
  <c r="H63" i="7"/>
  <c r="H42" i="7"/>
  <c r="H69" i="7" s="1"/>
  <c r="G23" i="3"/>
  <c r="G38" i="3" s="1"/>
  <c r="F26" i="3"/>
  <c r="F30" i="3" s="1"/>
  <c r="F50" i="3"/>
  <c r="C40" i="3" l="1"/>
  <c r="F32" i="3"/>
  <c r="F56" i="3" s="1"/>
  <c r="F31" i="3"/>
  <c r="F67" i="3"/>
  <c r="H25" i="6" s="1"/>
  <c r="H30" i="6" s="1"/>
  <c r="H35" i="6" s="1"/>
  <c r="H40" i="6" s="1"/>
  <c r="G25" i="6"/>
  <c r="G30" i="6" s="1"/>
  <c r="G35" i="6" s="1"/>
  <c r="G40" i="6" s="1"/>
  <c r="E91" i="3"/>
  <c r="F91" i="3" s="1"/>
  <c r="G91" i="3" s="1"/>
  <c r="H91" i="3" s="1"/>
  <c r="I91" i="3" s="1"/>
  <c r="J91" i="3" s="1"/>
  <c r="K91" i="3" s="1"/>
  <c r="L91" i="3" s="1"/>
  <c r="M91" i="3" s="1"/>
  <c r="N91" i="3" s="1"/>
  <c r="F59" i="3"/>
  <c r="F54" i="3"/>
  <c r="E55" i="3"/>
  <c r="E40" i="3"/>
  <c r="E78" i="3"/>
  <c r="E77" i="3"/>
  <c r="E39" i="3"/>
  <c r="F76" i="3"/>
  <c r="G76" i="3" s="1"/>
  <c r="H76" i="3" s="1"/>
  <c r="I76" i="3" s="1"/>
  <c r="J76" i="3" s="1"/>
  <c r="K76" i="3" s="1"/>
  <c r="L76" i="3" s="1"/>
  <c r="M76" i="3" s="1"/>
  <c r="N76" i="3" s="1"/>
  <c r="F28" i="3"/>
  <c r="F52" i="3" s="1"/>
  <c r="F69" i="3" s="1"/>
  <c r="H27" i="6" s="1"/>
  <c r="L3" i="7"/>
  <c r="J63" i="7"/>
  <c r="J42" i="7"/>
  <c r="J69" i="7" s="1"/>
  <c r="G26" i="3"/>
  <c r="G30" i="3" s="1"/>
  <c r="G50" i="3"/>
  <c r="H23" i="3"/>
  <c r="H38" i="3" s="1"/>
  <c r="G67" i="3" l="1"/>
  <c r="E82" i="3"/>
  <c r="G42" i="6" s="1"/>
  <c r="G37" i="6"/>
  <c r="E15" i="10" s="1"/>
  <c r="G36" i="6"/>
  <c r="E14" i="10" s="1"/>
  <c r="G31" i="3"/>
  <c r="G32" i="3"/>
  <c r="G56" i="3" s="1"/>
  <c r="E10" i="10"/>
  <c r="F10" i="10" s="1"/>
  <c r="G10" i="10" s="1"/>
  <c r="H10" i="10" s="1"/>
  <c r="I10" i="10" s="1"/>
  <c r="J10" i="10" s="1"/>
  <c r="K10" i="10" s="1"/>
  <c r="L10" i="10" s="1"/>
  <c r="M10" i="10" s="1"/>
  <c r="N10" i="10" s="1"/>
  <c r="F55" i="3"/>
  <c r="G59" i="3"/>
  <c r="G54" i="3"/>
  <c r="F40" i="3"/>
  <c r="F78" i="3"/>
  <c r="E79" i="3"/>
  <c r="G38" i="6" s="1"/>
  <c r="E81" i="3"/>
  <c r="G41" i="6" s="1"/>
  <c r="F77" i="3"/>
  <c r="F39" i="3"/>
  <c r="G28" i="3"/>
  <c r="G52" i="3" s="1"/>
  <c r="G69" i="3" s="1"/>
  <c r="I27" i="6" s="1"/>
  <c r="H67" i="3"/>
  <c r="I25" i="6"/>
  <c r="I30" i="6" s="1"/>
  <c r="I35" i="6" s="1"/>
  <c r="I40" i="6" s="1"/>
  <c r="N3" i="7"/>
  <c r="L63" i="7"/>
  <c r="L42" i="7"/>
  <c r="L69" i="7" s="1"/>
  <c r="I23" i="3"/>
  <c r="I38" i="3" s="1"/>
  <c r="H50" i="3"/>
  <c r="H26" i="3"/>
  <c r="H30" i="3" s="1"/>
  <c r="H37" i="6" l="1"/>
  <c r="F15" i="10" s="1"/>
  <c r="H36" i="6"/>
  <c r="F14" i="10" s="1"/>
  <c r="H32" i="3"/>
  <c r="H56" i="3" s="1"/>
  <c r="H31" i="3"/>
  <c r="G55" i="3"/>
  <c r="F82" i="3"/>
  <c r="H42" i="6" s="1"/>
  <c r="H59" i="3"/>
  <c r="H54" i="3"/>
  <c r="F79" i="3"/>
  <c r="H38" i="6" s="1"/>
  <c r="G40" i="3"/>
  <c r="G78" i="3"/>
  <c r="I37" i="6" s="1"/>
  <c r="F81" i="3"/>
  <c r="H41" i="6" s="1"/>
  <c r="E83" i="3"/>
  <c r="G43" i="6" s="1"/>
  <c r="G77" i="3"/>
  <c r="G39" i="3"/>
  <c r="H28" i="3"/>
  <c r="H52" i="3" s="1"/>
  <c r="H69" i="3" s="1"/>
  <c r="J27" i="6" s="1"/>
  <c r="P3" i="7"/>
  <c r="N63" i="7"/>
  <c r="N42" i="7"/>
  <c r="N69" i="7" s="1"/>
  <c r="I67" i="3"/>
  <c r="J25" i="6"/>
  <c r="J30" i="6" s="1"/>
  <c r="J35" i="6" s="1"/>
  <c r="J40" i="6" s="1"/>
  <c r="E73" i="3"/>
  <c r="G32" i="6" s="1"/>
  <c r="J23" i="3"/>
  <c r="J38" i="3" s="1"/>
  <c r="I50" i="3"/>
  <c r="I26" i="3"/>
  <c r="I30" i="3" s="1"/>
  <c r="I36" i="6" l="1"/>
  <c r="G14" i="10" s="1"/>
  <c r="H55" i="3"/>
  <c r="I31" i="3"/>
  <c r="I32" i="3"/>
  <c r="I56" i="3" s="1"/>
  <c r="G79" i="3"/>
  <c r="I38" i="6" s="1"/>
  <c r="G82" i="3"/>
  <c r="I42" i="6" s="1"/>
  <c r="G15" i="10"/>
  <c r="I59" i="3"/>
  <c r="I54" i="3"/>
  <c r="H40" i="3"/>
  <c r="H78" i="3"/>
  <c r="J37" i="6" s="1"/>
  <c r="F83" i="3"/>
  <c r="H43" i="6" s="1"/>
  <c r="G81" i="3"/>
  <c r="I41" i="6" s="1"/>
  <c r="H77" i="3"/>
  <c r="H39" i="3"/>
  <c r="I28" i="3"/>
  <c r="I52" i="3" s="1"/>
  <c r="I69" i="3" s="1"/>
  <c r="K27" i="6" s="1"/>
  <c r="J67" i="3"/>
  <c r="K25" i="6"/>
  <c r="K30" i="6" s="1"/>
  <c r="K35" i="6" s="1"/>
  <c r="K40" i="6" s="1"/>
  <c r="R3" i="7"/>
  <c r="P63" i="7"/>
  <c r="P42" i="7"/>
  <c r="P69" i="7" s="1"/>
  <c r="F73" i="3"/>
  <c r="H32" i="6" s="1"/>
  <c r="J50" i="3"/>
  <c r="J26" i="3"/>
  <c r="J30" i="3" s="1"/>
  <c r="K23" i="3"/>
  <c r="K38" i="3" s="1"/>
  <c r="J36" i="6" l="1"/>
  <c r="H14" i="10" s="1"/>
  <c r="I55" i="3"/>
  <c r="J31" i="3"/>
  <c r="J32" i="3"/>
  <c r="J56" i="3" s="1"/>
  <c r="H82" i="3"/>
  <c r="J42" i="6" s="1"/>
  <c r="H15" i="10"/>
  <c r="J59" i="3"/>
  <c r="J54" i="3"/>
  <c r="I40" i="3"/>
  <c r="I78" i="3"/>
  <c r="K37" i="6" s="1"/>
  <c r="H81" i="3"/>
  <c r="J41" i="6" s="1"/>
  <c r="G83" i="3"/>
  <c r="I43" i="6" s="1"/>
  <c r="H79" i="3"/>
  <c r="J38" i="6" s="1"/>
  <c r="I77" i="3"/>
  <c r="I39" i="3"/>
  <c r="J28" i="3"/>
  <c r="J52" i="3" s="1"/>
  <c r="J69" i="3" s="1"/>
  <c r="L27" i="6" s="1"/>
  <c r="T3" i="7"/>
  <c r="R63" i="7"/>
  <c r="R42" i="7"/>
  <c r="R69" i="7" s="1"/>
  <c r="K67" i="3"/>
  <c r="L25" i="6"/>
  <c r="L30" i="6" s="1"/>
  <c r="L35" i="6" s="1"/>
  <c r="L40" i="6" s="1"/>
  <c r="G73" i="3"/>
  <c r="I32" i="6" s="1"/>
  <c r="K50" i="3"/>
  <c r="K26" i="3"/>
  <c r="K30" i="3" s="1"/>
  <c r="L23" i="3"/>
  <c r="L38" i="3" s="1"/>
  <c r="K36" i="6" l="1"/>
  <c r="I14" i="10" s="1"/>
  <c r="J55" i="3"/>
  <c r="K31" i="3"/>
  <c r="K32" i="3"/>
  <c r="K56" i="3" s="1"/>
  <c r="I82" i="3"/>
  <c r="K42" i="6" s="1"/>
  <c r="I15" i="10"/>
  <c r="H83" i="3"/>
  <c r="J43" i="6" s="1"/>
  <c r="K59" i="3"/>
  <c r="K54" i="3"/>
  <c r="J40" i="3"/>
  <c r="J78" i="3"/>
  <c r="L37" i="6" s="1"/>
  <c r="I81" i="3"/>
  <c r="K41" i="6" s="1"/>
  <c r="I79" i="3"/>
  <c r="K38" i="6" s="1"/>
  <c r="J77" i="3"/>
  <c r="J39" i="3"/>
  <c r="K28" i="3"/>
  <c r="K52" i="3" s="1"/>
  <c r="K69" i="3" s="1"/>
  <c r="M27" i="6" s="1"/>
  <c r="L67" i="3"/>
  <c r="M25" i="6"/>
  <c r="M30" i="6" s="1"/>
  <c r="M35" i="6" s="1"/>
  <c r="M40" i="6" s="1"/>
  <c r="V3" i="7"/>
  <c r="X3" i="7" s="1"/>
  <c r="T63" i="7"/>
  <c r="T42" i="7"/>
  <c r="T69" i="7" s="1"/>
  <c r="H73" i="3"/>
  <c r="J32" i="6" s="1"/>
  <c r="L50" i="3"/>
  <c r="L26" i="3"/>
  <c r="L30" i="3" s="1"/>
  <c r="M23" i="3"/>
  <c r="M38" i="3" s="1"/>
  <c r="K55" i="3" l="1"/>
  <c r="L36" i="6"/>
  <c r="J14" i="10" s="1"/>
  <c r="L32" i="3"/>
  <c r="L56" i="3" s="1"/>
  <c r="L31" i="3"/>
  <c r="X63" i="7"/>
  <c r="X42" i="7"/>
  <c r="X69" i="7" s="1"/>
  <c r="J82" i="3"/>
  <c r="L42" i="6" s="1"/>
  <c r="L59" i="3"/>
  <c r="L54" i="3"/>
  <c r="I83" i="3"/>
  <c r="K43" i="6" s="1"/>
  <c r="J15" i="10"/>
  <c r="K40" i="3"/>
  <c r="K78" i="3"/>
  <c r="M37" i="6" s="1"/>
  <c r="J81" i="3"/>
  <c r="L41" i="6" s="1"/>
  <c r="J79" i="3"/>
  <c r="L38" i="6" s="1"/>
  <c r="K77" i="3"/>
  <c r="K39" i="3"/>
  <c r="L28" i="3"/>
  <c r="L52" i="3" s="1"/>
  <c r="L69" i="3" s="1"/>
  <c r="N27" i="6" s="1"/>
  <c r="V63" i="7"/>
  <c r="V42" i="7"/>
  <c r="V69" i="7" s="1"/>
  <c r="M67" i="3"/>
  <c r="N25" i="6"/>
  <c r="N30" i="6" s="1"/>
  <c r="N35" i="6" s="1"/>
  <c r="N40" i="6" s="1"/>
  <c r="I73" i="3"/>
  <c r="K32" i="6" s="1"/>
  <c r="M50" i="3"/>
  <c r="M26" i="3"/>
  <c r="M30" i="3" s="1"/>
  <c r="N23" i="3"/>
  <c r="N38" i="3" s="1"/>
  <c r="L55" i="3" l="1"/>
  <c r="M36" i="6"/>
  <c r="K14" i="10" s="1"/>
  <c r="M32" i="3"/>
  <c r="M56" i="3" s="1"/>
  <c r="M31" i="3"/>
  <c r="K82" i="3"/>
  <c r="M42" i="6" s="1"/>
  <c r="M59" i="3"/>
  <c r="M54" i="3"/>
  <c r="J83" i="3"/>
  <c r="L43" i="6" s="1"/>
  <c r="K15" i="10"/>
  <c r="L40" i="3"/>
  <c r="L78" i="3"/>
  <c r="N37" i="6" s="1"/>
  <c r="K81" i="3"/>
  <c r="M41" i="6" s="1"/>
  <c r="K79" i="3"/>
  <c r="M38" i="6" s="1"/>
  <c r="L77" i="3"/>
  <c r="L39" i="3"/>
  <c r="M28" i="3"/>
  <c r="M52" i="3" s="1"/>
  <c r="M69" i="3" s="1"/>
  <c r="O27" i="6" s="1"/>
  <c r="N67" i="3"/>
  <c r="P25" i="6" s="1"/>
  <c r="P30" i="6" s="1"/>
  <c r="P35" i="6" s="1"/>
  <c r="P40" i="6" s="1"/>
  <c r="O25" i="6"/>
  <c r="O30" i="6" s="1"/>
  <c r="O35" i="6" s="1"/>
  <c r="O40" i="6" s="1"/>
  <c r="J73" i="3"/>
  <c r="L32" i="6" s="1"/>
  <c r="N26" i="3"/>
  <c r="N30" i="3" s="1"/>
  <c r="N50" i="3"/>
  <c r="M55" i="3" l="1"/>
  <c r="N36" i="6"/>
  <c r="L14" i="10" s="1"/>
  <c r="N32" i="3"/>
  <c r="N56" i="3" s="1"/>
  <c r="N31" i="3"/>
  <c r="L82" i="3"/>
  <c r="N42" i="6" s="1"/>
  <c r="N59" i="3"/>
  <c r="N54" i="3"/>
  <c r="K83" i="3"/>
  <c r="M43" i="6" s="1"/>
  <c r="L15" i="10"/>
  <c r="M40" i="3"/>
  <c r="M78" i="3"/>
  <c r="O37" i="6" s="1"/>
  <c r="L81" i="3"/>
  <c r="N41" i="6" s="1"/>
  <c r="L79" i="3"/>
  <c r="N38" i="6" s="1"/>
  <c r="M77" i="3"/>
  <c r="M39" i="3"/>
  <c r="N28" i="3"/>
  <c r="N52" i="3" s="1"/>
  <c r="N69" i="3" s="1"/>
  <c r="P27" i="6" s="1"/>
  <c r="K73" i="3"/>
  <c r="M32" i="6" s="1"/>
  <c r="N55" i="3" l="1"/>
  <c r="O36" i="6"/>
  <c r="M14" i="10" s="1"/>
  <c r="M82" i="3"/>
  <c r="O42" i="6" s="1"/>
  <c r="L83" i="3"/>
  <c r="N43" i="6" s="1"/>
  <c r="M15" i="10"/>
  <c r="N40" i="3"/>
  <c r="N78" i="3"/>
  <c r="P37" i="6" s="1"/>
  <c r="M81" i="3"/>
  <c r="O41" i="6" s="1"/>
  <c r="M79" i="3"/>
  <c r="O38" i="6" s="1"/>
  <c r="N77" i="3"/>
  <c r="N39" i="3"/>
  <c r="L73" i="3"/>
  <c r="N32" i="6" s="1"/>
  <c r="P36" i="6" l="1"/>
  <c r="N14" i="10" s="1"/>
  <c r="N82" i="3"/>
  <c r="M83" i="3"/>
  <c r="O43" i="6" s="1"/>
  <c r="N15" i="10"/>
  <c r="N79" i="3"/>
  <c r="P38" i="6" s="1"/>
  <c r="N81" i="3"/>
  <c r="M73" i="3"/>
  <c r="O32" i="6" s="1"/>
  <c r="P42" i="6" l="1"/>
  <c r="F53" i="6" s="1"/>
  <c r="P41" i="6"/>
  <c r="F52" i="6" s="1"/>
  <c r="E87" i="3"/>
  <c r="E86" i="3"/>
  <c r="N83" i="3"/>
  <c r="P43" i="6" s="1"/>
  <c r="N73" i="3"/>
  <c r="F54" i="6" l="1"/>
  <c r="P32" i="6"/>
  <c r="F48" i="6" s="1"/>
  <c r="E88" i="3"/>
  <c r="J16" i="10"/>
  <c r="N16" i="10"/>
  <c r="F16" i="10"/>
  <c r="L16" i="10"/>
  <c r="M16" i="10"/>
  <c r="O15" i="10"/>
  <c r="H16" i="10"/>
  <c r="O14" i="10"/>
  <c r="K16" i="10"/>
  <c r="G16" i="10"/>
  <c r="E16" i="10"/>
  <c r="I16" i="10"/>
  <c r="O16" i="10" l="1"/>
  <c r="F88" i="2"/>
  <c r="C27" i="3" s="1"/>
  <c r="L27" i="3" l="1"/>
  <c r="G27" i="3"/>
  <c r="N27" i="3"/>
  <c r="E27" i="3"/>
  <c r="I27" i="3"/>
  <c r="F27" i="3"/>
  <c r="K27" i="3"/>
  <c r="J27" i="3"/>
  <c r="H27" i="3"/>
  <c r="M27" i="3"/>
  <c r="E51" i="3" l="1"/>
  <c r="E68" i="3" s="1"/>
  <c r="C43" i="3"/>
  <c r="C47" i="3" s="1"/>
  <c r="C39" i="3"/>
  <c r="G26" i="6" l="1"/>
  <c r="G28" i="6" s="1"/>
  <c r="F51" i="3"/>
  <c r="F68" i="3" s="1"/>
  <c r="E70" i="3"/>
  <c r="E72" i="3"/>
  <c r="G31" i="6" l="1"/>
  <c r="G33" i="6" s="1"/>
  <c r="F70" i="3"/>
  <c r="H26" i="6"/>
  <c r="H28" i="6" s="1"/>
  <c r="F72" i="3"/>
  <c r="G51" i="3"/>
  <c r="H51" i="3" s="1"/>
  <c r="E74" i="3"/>
  <c r="F74" i="3" l="1"/>
  <c r="H31" i="6"/>
  <c r="H33" i="6" s="1"/>
  <c r="G68" i="3"/>
  <c r="H68" i="3"/>
  <c r="J26" i="6" s="1"/>
  <c r="I51" i="3"/>
  <c r="G70" i="3" l="1"/>
  <c r="I26" i="6"/>
  <c r="I28" i="6" s="1"/>
  <c r="G72" i="3"/>
  <c r="H70" i="3"/>
  <c r="J28" i="6"/>
  <c r="I68" i="3"/>
  <c r="K26" i="6" s="1"/>
  <c r="J51" i="3"/>
  <c r="G74" i="3" l="1"/>
  <c r="I31" i="6"/>
  <c r="I33" i="6" s="1"/>
  <c r="H72" i="3"/>
  <c r="I70" i="3"/>
  <c r="K28" i="6"/>
  <c r="J68" i="3"/>
  <c r="L26" i="6" s="1"/>
  <c r="K51" i="3"/>
  <c r="J31" i="6" l="1"/>
  <c r="J33" i="6" s="1"/>
  <c r="H74" i="3"/>
  <c r="I72" i="3"/>
  <c r="K68" i="3"/>
  <c r="M26" i="6" s="1"/>
  <c r="L51" i="3"/>
  <c r="L28" i="6"/>
  <c r="J70" i="3"/>
  <c r="K31" i="6" l="1"/>
  <c r="K33" i="6" s="1"/>
  <c r="J72" i="3"/>
  <c r="I74" i="3"/>
  <c r="K70" i="3"/>
  <c r="M28" i="6"/>
  <c r="L68" i="3"/>
  <c r="N26" i="6" s="1"/>
  <c r="M51" i="3"/>
  <c r="L31" i="6" l="1"/>
  <c r="L33" i="6" s="1"/>
  <c r="J74" i="3"/>
  <c r="K72" i="3"/>
  <c r="M68" i="3"/>
  <c r="O26" i="6" s="1"/>
  <c r="N51" i="3"/>
  <c r="N68" i="3" s="1"/>
  <c r="P26" i="6" s="1"/>
  <c r="L70" i="3"/>
  <c r="N28" i="6"/>
  <c r="M31" i="6" l="1"/>
  <c r="M33" i="6" s="1"/>
  <c r="K74" i="3"/>
  <c r="L72" i="3"/>
  <c r="M70" i="3"/>
  <c r="O28" i="6"/>
  <c r="P28" i="6"/>
  <c r="N70" i="3"/>
  <c r="L74" i="3" l="1"/>
  <c r="N31" i="6"/>
  <c r="N33" i="6" s="1"/>
  <c r="M72" i="3"/>
  <c r="O31" i="6" l="1"/>
  <c r="O33" i="6" s="1"/>
  <c r="M74" i="3"/>
  <c r="N72" i="3"/>
  <c r="P31" i="6" s="1"/>
  <c r="N74" i="3" l="1"/>
  <c r="P33" i="6"/>
  <c r="F47" i="6"/>
  <c r="F49" i="6" s="1"/>
</calcChain>
</file>

<file path=xl/comments1.xml><?xml version="1.0" encoding="utf-8"?>
<comments xmlns="http://schemas.openxmlformats.org/spreadsheetml/2006/main">
  <authors>
    <author>Gabriela Křivánková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SFŽP:
</t>
        </r>
        <r>
          <rPr>
            <sz val="9"/>
            <color indexed="81"/>
            <rFont val="Tahoma"/>
            <family val="2"/>
            <charset val="238"/>
          </rPr>
          <t xml:space="preserve">V případě, že je žadatel součástí Svazku obcí, bude uvedeno jméno a kontakt na statutárního zástupce příslušného Svazku, vč. podpisu níže.
</t>
        </r>
      </text>
    </comment>
  </commentList>
</comments>
</file>

<file path=xl/comments2.xml><?xml version="1.0" encoding="utf-8"?>
<comments xmlns="http://schemas.openxmlformats.org/spreadsheetml/2006/main">
  <authors>
    <author>Krivankova Gabriela</author>
    <author>Bastarova Gabriela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SFŽP ČR:
Ocenění VH majetku v souladu se zněním př. č. 18 vyhl. MZe č. 244/2021 Sb., ve znění pozdějších předpisů
- Metodický pokyn pro orientační ukazatele výpočtu pořizovací (aktualizované) ceny objektů do Vybraných údajů majetkové evidence vodovodů a kanalizací, pro Plány rozvoje vodovodů a kanalizací a pro Plány finacování obnovy vodovodů a kanalizací</t>
        </r>
        <r>
          <rPr>
            <sz val="9"/>
            <color indexed="81"/>
            <rFont val="Tahoma"/>
            <family val="2"/>
            <charset val="238"/>
          </rPr>
          <t>, MZe č.j.14000/2020-15132-1
Pro výše uvedený MP platí, že cú je dána rokem 2019 (daň 21%). Vždy je třeba aktualizovat v návaznosti na cú dle případné aktualizace MP MZe.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  <charset val="238"/>
          </rPr>
          <t>SFŽP ČR:  
Pro případ projektu na základě historických dat je zdroj "</t>
        </r>
        <r>
          <rPr>
            <sz val="9"/>
            <color indexed="81"/>
            <rFont val="Tahoma"/>
            <family val="2"/>
            <charset val="238"/>
          </rPr>
          <t>Porovnání všech položek výpočtu ceny pro vodné a stočné za kalendářní rok XXX", příloha č. 20 Vyhláška MZe č. 428/2001 Sb.</t>
        </r>
      </text>
    </comment>
  </commentList>
</comments>
</file>

<file path=xl/comments3.xml><?xml version="1.0" encoding="utf-8"?>
<comments xmlns="http://schemas.openxmlformats.org/spreadsheetml/2006/main">
  <authors>
    <author>Gabriela Křivánková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Křivánková:</t>
        </r>
        <r>
          <rPr>
            <sz val="9"/>
            <color indexed="81"/>
            <rFont val="Tahoma"/>
            <family val="2"/>
            <charset val="238"/>
          </rPr>
          <t xml:space="preserve">
Pak skrýt - bílé písmo</t>
        </r>
      </text>
    </comment>
  </commentList>
</comments>
</file>

<file path=xl/sharedStrings.xml><?xml version="1.0" encoding="utf-8"?>
<sst xmlns="http://schemas.openxmlformats.org/spreadsheetml/2006/main" count="716" uniqueCount="304">
  <si>
    <t xml:space="preserve"> </t>
  </si>
  <si>
    <t>Sazba DPH</t>
  </si>
  <si>
    <t>Základní identifikační údaje žadatele a Projektu</t>
  </si>
  <si>
    <t>Oddílný model</t>
  </si>
  <si>
    <t>Vlastnický model</t>
  </si>
  <si>
    <t>Smíšený model</t>
  </si>
  <si>
    <t>Obec provozuje sama</t>
  </si>
  <si>
    <t>ANO</t>
  </si>
  <si>
    <t>Statutární zástupce žadatele č. 1                               Jméno:</t>
  </si>
  <si>
    <t>E-mail:</t>
  </si>
  <si>
    <t>NE</t>
  </si>
  <si>
    <t>částečně</t>
  </si>
  <si>
    <t>Statutární zástupce žadatele č. 2 (za Svazek obcí)   Jméno:</t>
  </si>
  <si>
    <t>Datum zpracování</t>
  </si>
  <si>
    <t>…………………………………………………………………………………….</t>
  </si>
  <si>
    <t>………………………………………………………………………………………………</t>
  </si>
  <si>
    <t>Podpis statutárního zástupce žadatele č. 2 (za Svazek obcí)</t>
  </si>
  <si>
    <t>Poznámky:</t>
  </si>
  <si>
    <t>Uzamčené buňky, které nelze měnit</t>
  </si>
  <si>
    <t xml:space="preserve">Autor nástroje:    </t>
  </si>
  <si>
    <t>Typ provozního modelu vzorec</t>
  </si>
  <si>
    <t xml:space="preserve">Základní vstupní data </t>
  </si>
  <si>
    <t>Rok zahájení doby udržitelnosti</t>
  </si>
  <si>
    <t>Jednotky</t>
  </si>
  <si>
    <t>Hodnota VH majetku</t>
  </si>
  <si>
    <t>Životnost (roky)</t>
  </si>
  <si>
    <t>Pitná voda</t>
  </si>
  <si>
    <t>Úpravny vody + zdroje bez úpravy</t>
  </si>
  <si>
    <t>tis. Kč</t>
  </si>
  <si>
    <t>Zařízení</t>
  </si>
  <si>
    <t>Vodovody, přiváděcí řady + rozvodná vodovodní síť</t>
  </si>
  <si>
    <t>Celková hodnota majetku PV - vodovody a ÚV celkem</t>
  </si>
  <si>
    <t>Odpadní voda</t>
  </si>
  <si>
    <t>Čistírny odpadních vod</t>
  </si>
  <si>
    <t>Kanalizace, přiváděcí stoky + stoková síť</t>
  </si>
  <si>
    <t>Celková hodnota majetku OV - kanalizace a ČOV celkem</t>
  </si>
  <si>
    <t>Celkem</t>
  </si>
  <si>
    <t>Měrná jednotka</t>
  </si>
  <si>
    <t>Voda pitná</t>
  </si>
  <si>
    <t>Voda odpadní</t>
  </si>
  <si>
    <t>Kalkulační položky</t>
  </si>
  <si>
    <t>mil. Kč</t>
  </si>
  <si>
    <t>4.</t>
  </si>
  <si>
    <t xml:space="preserve"> Ostatní přímé náklady</t>
  </si>
  <si>
    <t>4.1</t>
  </si>
  <si>
    <t xml:space="preserve"> * odpisy infrastrukturního majetku</t>
  </si>
  <si>
    <t>4.2</t>
  </si>
  <si>
    <t xml:space="preserve"> * obnovující opravy infrastrukturního majetku</t>
  </si>
  <si>
    <t>4.3</t>
  </si>
  <si>
    <t xml:space="preserve"> * opravy infrastrukturního majetku ostatní</t>
  </si>
  <si>
    <t>4.4</t>
  </si>
  <si>
    <t xml:space="preserve"> * pachtovné/nájemné infrastrukturního majetku</t>
  </si>
  <si>
    <t>Tabulka č. 2</t>
  </si>
  <si>
    <t>11.</t>
  </si>
  <si>
    <t xml:space="preserve">JEDNOTKOVÉ NÁKLADY </t>
  </si>
  <si>
    <t>Kč/m3</t>
  </si>
  <si>
    <t>12.</t>
  </si>
  <si>
    <t>Vyrovnávací položky</t>
  </si>
  <si>
    <t>mil.Kč</t>
  </si>
  <si>
    <t>12.1</t>
  </si>
  <si>
    <t>Vyrovnávací položka z roku t-2 dle platných pravidel cenové regulace</t>
  </si>
  <si>
    <t>12.2</t>
  </si>
  <si>
    <t>Finanční vypořádání rozdílu kalkulací prováděných podle metodiky OPŽP - finanční nástroje</t>
  </si>
  <si>
    <t>13.</t>
  </si>
  <si>
    <t>ÚVN + Vyrovnávací položky</t>
  </si>
  <si>
    <t>14.</t>
  </si>
  <si>
    <t>15.</t>
  </si>
  <si>
    <t xml:space="preserve"> - podíl kalkulačního zisku/ztráty včetně vyrovnávacích položek (orientační ukazatel)</t>
  </si>
  <si>
    <t>16.</t>
  </si>
  <si>
    <t>- z ř. 14 prostředky na obnovu infrastrukturního majetku</t>
  </si>
  <si>
    <t>17.</t>
  </si>
  <si>
    <t xml:space="preserve"> - zisk k použití/ztráta</t>
  </si>
  <si>
    <t>18.</t>
  </si>
  <si>
    <t>Celkem ÚVN + vyrovnávací položky + kalkulační zisk/ztráta</t>
  </si>
  <si>
    <t>19.</t>
  </si>
  <si>
    <t>Voda fakturovaná pitná, odpadní+srážková</t>
  </si>
  <si>
    <t>mil.m3</t>
  </si>
  <si>
    <t>20.</t>
  </si>
  <si>
    <t>UPLATŇOVANÁ CENA pro vodné, stočné</t>
  </si>
  <si>
    <t>21.</t>
  </si>
  <si>
    <t>22.</t>
  </si>
  <si>
    <t>Sazba DPH pro vodné a stočné</t>
  </si>
  <si>
    <t>Tabulka č. 3</t>
  </si>
  <si>
    <t xml:space="preserve">Kalkulace pachtovného nebo nájemného  </t>
  </si>
  <si>
    <t>Pachtovné/nájemné infrastrukturního majetku</t>
  </si>
  <si>
    <t>4.4.1</t>
  </si>
  <si>
    <t>4.4.2</t>
  </si>
  <si>
    <t>- opravy infrastrukturního majetku obnovující, které hradí vlastník propachtovaného/pronajatého infrastrukturního majetku</t>
  </si>
  <si>
    <t>4.4.3</t>
  </si>
  <si>
    <t>4.4.4</t>
  </si>
  <si>
    <t>- ostatní nákladové položky zahrnuté v pachtovném/
nájemném nad rámec položek č. 4.4.1, 4.4.2., 4.4.3</t>
  </si>
  <si>
    <t>4.4.5</t>
  </si>
  <si>
    <t>- zisk/ztráta</t>
  </si>
  <si>
    <t>4.4.6</t>
  </si>
  <si>
    <t>- z ř. 4.4.5 prostředky na obnovu pronajatého infrastrukturního majetku z pachtovného/nájemného</t>
  </si>
  <si>
    <t>4.4.7</t>
  </si>
  <si>
    <t>Plně obnovující pachtovné/nájemné
Když (4.4.1 + 4.4.2) &lt; než 4.4.8, pak (ř. 4.4.3 + 4.4.4 + 4.4.8); jinak (4.4.1 + 4.4.2 + 4.4.3 +4.4.4)</t>
  </si>
  <si>
    <t>4.4.8</t>
  </si>
  <si>
    <t xml:space="preserve">Prostředky obnovy propachtovaného/pronajatého majetku na rok xxxx (t) (mil. Kč) podle PFO jeho vlastníka </t>
  </si>
  <si>
    <t>4.4.9</t>
  </si>
  <si>
    <t xml:space="preserve">Cenová úroveň hodnoty infra majetku stanovené dle metodického pokynu MZe </t>
  </si>
  <si>
    <t>Materiál</t>
  </si>
  <si>
    <t xml:space="preserve">  - surová voda podzemní + povrchová</t>
  </si>
  <si>
    <t xml:space="preserve">  - pitná voda převzatá + odpadní voda předaná k čištění</t>
  </si>
  <si>
    <t xml:space="preserve">  - chemikálie</t>
  </si>
  <si>
    <t xml:space="preserve">  - ostatní materiál</t>
  </si>
  <si>
    <t>Energie</t>
  </si>
  <si>
    <t xml:space="preserve">  - elektrická energie</t>
  </si>
  <si>
    <t xml:space="preserve">  - ostatní energie</t>
  </si>
  <si>
    <t xml:space="preserve"> Osobní náklady</t>
  </si>
  <si>
    <t xml:space="preserve">  - mzdové náklady</t>
  </si>
  <si>
    <t xml:space="preserve">  - osobní náklady další</t>
  </si>
  <si>
    <t>Jiné provozní náklady</t>
  </si>
  <si>
    <t>Finanční náklady</t>
  </si>
  <si>
    <t>Ostatní výnosy</t>
  </si>
  <si>
    <t>Výrobní režie</t>
  </si>
  <si>
    <t>Správní režie</t>
  </si>
  <si>
    <t>- z ř. 9 osobní náklady režijní správní</t>
  </si>
  <si>
    <t>Úplné vlastní náklady (ÚVN)</t>
  </si>
  <si>
    <t xml:space="preserve">  - poplatky za vypouštění odpadních vod</t>
  </si>
  <si>
    <t xml:space="preserve">  - ostatní provozní náklady externí</t>
  </si>
  <si>
    <t xml:space="preserve">  - ostatní provozní náklady ve vlastní režii</t>
  </si>
  <si>
    <t>1.</t>
  </si>
  <si>
    <t>1.1</t>
  </si>
  <si>
    <t>1.2</t>
  </si>
  <si>
    <t>1.3</t>
  </si>
  <si>
    <t>1.4</t>
  </si>
  <si>
    <t>2.</t>
  </si>
  <si>
    <t>2.1</t>
  </si>
  <si>
    <t>2.2</t>
  </si>
  <si>
    <t>3.</t>
  </si>
  <si>
    <t>3.1</t>
  </si>
  <si>
    <t>3.2</t>
  </si>
  <si>
    <t>5.</t>
  </si>
  <si>
    <t>5.1</t>
  </si>
  <si>
    <t>5.2</t>
  </si>
  <si>
    <t>5.3</t>
  </si>
  <si>
    <t>6.</t>
  </si>
  <si>
    <t>7.</t>
  </si>
  <si>
    <t>8.</t>
  </si>
  <si>
    <t>9.</t>
  </si>
  <si>
    <t>9.1</t>
  </si>
  <si>
    <t>10.</t>
  </si>
  <si>
    <t xml:space="preserve"> A</t>
  </si>
  <si>
    <t>Počet pracovníků</t>
  </si>
  <si>
    <t>osob</t>
  </si>
  <si>
    <t xml:space="preserve"> B</t>
  </si>
  <si>
    <t>Voda pitná fakturovaná</t>
  </si>
  <si>
    <t xml:space="preserve"> C</t>
  </si>
  <si>
    <t xml:space="preserve">- z toho domácnosti  </t>
  </si>
  <si>
    <t xml:space="preserve"> D</t>
  </si>
  <si>
    <t>Voda odpadní odváděná fakturovaná</t>
  </si>
  <si>
    <t xml:space="preserve"> E</t>
  </si>
  <si>
    <t>- z toho domácnosti</t>
  </si>
  <si>
    <t xml:space="preserve"> F</t>
  </si>
  <si>
    <t>Voda srážková fakturovaná</t>
  </si>
  <si>
    <t xml:space="preserve"> G</t>
  </si>
  <si>
    <t>Voda odpadní čištěná</t>
  </si>
  <si>
    <t xml:space="preserve"> H</t>
  </si>
  <si>
    <t>Pitná nebo odpadní voda převzatá</t>
  </si>
  <si>
    <t xml:space="preserve"> I</t>
  </si>
  <si>
    <t>Pitná nebo odpadní voda předaná</t>
  </si>
  <si>
    <t>mil. m3</t>
  </si>
  <si>
    <t>%</t>
  </si>
  <si>
    <t>Tabulka č. 1</t>
  </si>
  <si>
    <t>let</t>
  </si>
  <si>
    <t>rok</t>
  </si>
  <si>
    <t>Zahájení doby udržitelnosti</t>
  </si>
  <si>
    <t>Počet let</t>
  </si>
  <si>
    <t xml:space="preserve">Vstupní hodnota zdrojů do VHI z kalkulace VaS  pro r. </t>
  </si>
  <si>
    <t>ex-ante</t>
  </si>
  <si>
    <t>ex-post</t>
  </si>
  <si>
    <t>Grafy</t>
  </si>
  <si>
    <t>v c.ú.</t>
  </si>
  <si>
    <t>Kalkulační zisk/ztráta</t>
  </si>
  <si>
    <t>Finanční prostředky na obnovu vodovodů a kanalizací</t>
  </si>
  <si>
    <t>Žadatel/vlastník:</t>
  </si>
  <si>
    <t>………………………………………………………………………………………………………………….</t>
  </si>
  <si>
    <t>CELKEM</t>
  </si>
  <si>
    <t>Název žadatele /vlastníka</t>
  </si>
  <si>
    <t>IČO uvedeného žadatele/vlastníka</t>
  </si>
  <si>
    <t>A</t>
  </si>
  <si>
    <t>B</t>
  </si>
  <si>
    <t>C</t>
  </si>
  <si>
    <t>Výstupy pro SFŽP</t>
  </si>
  <si>
    <t>Souhrn identifikačních údajů Žadatele</t>
  </si>
  <si>
    <t xml:space="preserve">Stálé ceny v c.ú. </t>
  </si>
  <si>
    <t xml:space="preserve">v roce </t>
  </si>
  <si>
    <t>Kumulovaná minimální výše zdrojů do VHI dle OPŽP (pitná voda)</t>
  </si>
  <si>
    <t>Kumulovaná minimální výše zdrojů do VHI dle OPŽP (odpadní voda)</t>
  </si>
  <si>
    <t>Kumulovaná minimální výše zdrojů do VHI dle OPŽP (pitná a odpadní voda) - celkem</t>
  </si>
  <si>
    <t>do  r.</t>
  </si>
  <si>
    <t>Pitná a odpadní voda</t>
  </si>
  <si>
    <t>Typ provozního modelu dle budoucího stavu</t>
  </si>
  <si>
    <t>Název Projektu</t>
  </si>
  <si>
    <t>Číslo Projektu</t>
  </si>
  <si>
    <t>Rok vydání posledního kolaudačního souhlasu na Projekt</t>
  </si>
  <si>
    <t>Specifický cíl Projektu</t>
  </si>
  <si>
    <t>Vodovodní potrubí</t>
  </si>
  <si>
    <t>Odpadní potrubí</t>
  </si>
  <si>
    <t>Vyrovnávací položka z roku t-2 podle platných pravidel cenové regulace</t>
  </si>
  <si>
    <t>Stavební část</t>
  </si>
  <si>
    <t xml:space="preserve"> - podíl kalkulačního zisku/ztráty z ÚVN včetně vyrovnávacích položek (orientační ukazatel)</t>
  </si>
  <si>
    <t>Voda fakturovaná pitná, odpadní + srážková</t>
  </si>
  <si>
    <t>Plně obnovující cena**</t>
  </si>
  <si>
    <t>Kalkulační položky pro výpočet ceny pro vodné a ceny pro stočné</t>
  </si>
  <si>
    <t>Kalkulovaná cena pro vodné a cena pro stočné</t>
  </si>
  <si>
    <t xml:space="preserve"> - odpisy propachtovaného/pronajatého  infrastrukturního majetku</t>
  </si>
  <si>
    <t>- opravy infrastrukturního majetku ostatní, které hradí vlastník propachtovaného/pronajatého infrastrukturního majetku</t>
  </si>
  <si>
    <t xml:space="preserve"> - odpisy propachtovaného/pronajatého infrastrukturního majetku</t>
  </si>
  <si>
    <t xml:space="preserve">Finanční prostředky na obnovu vodovodů a kanalizací </t>
  </si>
  <si>
    <t>HISTORICKÁ DATA (včetně Projektu)</t>
  </si>
  <si>
    <t>Hodnota infra majetku PV / OV stanovená dle příslušené metodiky pro ocenění VH infrastruktruy v souladu s vyhl. MZe č. 428/2001, přílohou č. 18</t>
  </si>
  <si>
    <t>Výše plných odpisů VHI</t>
  </si>
  <si>
    <t>Finanční udržitelnost VHI k dosažení plných odpisů</t>
  </si>
  <si>
    <t>Minimální požadovaná výše ročních zdrojů do VHI k dosažení výše plných odpisů VHI</t>
  </si>
  <si>
    <t xml:space="preserve">Výše plných odpisů VHI </t>
  </si>
  <si>
    <t>Výše plných odpisů VHI (stávající + Projekt)</t>
  </si>
  <si>
    <t>Výše plných odpisů VHI (pitná voda)</t>
  </si>
  <si>
    <t>Výše plných odpisů VHI (odpadní voda)</t>
  </si>
  <si>
    <t>Výše plných odpisů VHI (pitná a odpadní voda) - celkem</t>
  </si>
  <si>
    <t>Období udržitelnosti (od uvedení Projektu do provozu)</t>
  </si>
  <si>
    <t>Refereneční období (od zahájení realizace Projektu)</t>
  </si>
  <si>
    <t>c.ú.</t>
  </si>
  <si>
    <t>VÝPOČET DOSAŽENÍ VÝŠE PLNÝCH ODPISŮ VHI</t>
  </si>
  <si>
    <t xml:space="preserve">Období udržitelnosti VHI včetně Projektu                   od r. </t>
  </si>
  <si>
    <t>Hlavní výsledky udržitelnosti VHI</t>
  </si>
  <si>
    <t>Výše plných odpisů celé VHI (stávající + Projekt)</t>
  </si>
  <si>
    <t>Minimální roční výše zdrojů na obnovu VHI (pitná voda)</t>
  </si>
  <si>
    <t>Minimální roční výše zdrojů na obnovu VHI (odpadní voda)</t>
  </si>
  <si>
    <t>Minimální roční výše zdrojů na obnovu VHI (pitná a odpadní voda) - celkem</t>
  </si>
  <si>
    <t>Minimální roční výše zdrojů na obnovu VHI (pitná voda) - kumulovaná</t>
  </si>
  <si>
    <t>Minimální roční výše zdrojů na obnovu VHI (odpadní voda) - kumulovaná</t>
  </si>
  <si>
    <t>Minimální roční výše zdrojů na obnovu VHI (pitná a odpadní voda) - celkem - kumulovaná</t>
  </si>
  <si>
    <t>Podpis statutárního zástupce žadatele/vlastníka:</t>
  </si>
  <si>
    <t>Složka VHI</t>
  </si>
  <si>
    <t>Pitná voda - Vodovody a ÚV celkem</t>
  </si>
  <si>
    <t>Odpadní voda - Kanalizace a ČOV celkem</t>
  </si>
  <si>
    <t>Finanční prostředky zajišťované z ceny pro vodné a ceny pro stočné na obnovu vodovodů a kanalizací dle PPO</t>
  </si>
  <si>
    <t>Stálé ceny v c.ú. roku</t>
  </si>
  <si>
    <t>Provozní náklady pro tvorbu ceny pro vodné a/nebo pro stočné (Provozní náklady VaK)</t>
  </si>
  <si>
    <t>Rok zahájení referenčního období udržitelnosti Projektu</t>
  </si>
  <si>
    <t>Čísla konsolidovaných Projektů*</t>
  </si>
  <si>
    <t>Zdroje na obnovu získané z vodného a stočného</t>
  </si>
  <si>
    <t>Pro účely ex- ante pro výpočet min. výše zdrojů na obnovu</t>
  </si>
  <si>
    <t>Skutečnost ex-post</t>
  </si>
  <si>
    <t>Minimální roční výše zdrojů na obnovu VHI (pitná voda) ex-post</t>
  </si>
  <si>
    <t>Minimální roční výše zdrojů na obnovu VHI (odpadní voda) ex-post</t>
  </si>
  <si>
    <t>Minimální roční výše zdrojů na obnovu VHI (pitná a odpadní voda) ex-post - celkem</t>
  </si>
  <si>
    <t>Pro účely ex- post (porovnání skutečnosti s modelem NU)</t>
  </si>
  <si>
    <t>Je dosaženo výše plných odpisů VHI (včetně Projektu )?</t>
  </si>
  <si>
    <t>Kumulovaná minimální výše zdrojů na obnovu VHI dle skutečnosti ex-post (pitná voda)</t>
  </si>
  <si>
    <t>Kumulovaná minimální výše zdrojů na obnovu VHI dle skutečnosti ex-post (odpadní voda)</t>
  </si>
  <si>
    <t>Kumulovaná minimální výše zdrojů na obnovu VHI dle skutečnosti ex-post  (pitná a odpadní voda) - celkem</t>
  </si>
  <si>
    <t>Minimální požadovaná výše ročních zdrojů na obnovu VHI k dosažení výše plných odpisů VHI dle minimálního výpočtu Nástroje udržitelnosti</t>
  </si>
  <si>
    <t>Minimální požadovaná výše ročních zdrojů na obnovu VHI k dosažení výše plných odpisů VHI dle minimálního výpočtu Nástroje Udržitelnosti - kumulovaná</t>
  </si>
  <si>
    <t>Minimální roční výše zdrojů na obnovu VHI (pitná voda) ex-post - kumulovaná</t>
  </si>
  <si>
    <t>Minimální roční výše zdrojů na obnovu VHI (odpadní voda) ex-post - kumulovaná</t>
  </si>
  <si>
    <t>Minimální roční výše zdrojů na obnovu VHI (pitná a odpadní voda) ex-post celkem - kumulovaná</t>
  </si>
  <si>
    <t>Skutečnost ex-post - kumulovaná</t>
  </si>
  <si>
    <t>Závazná minimální výše zdrojů na obnovu VHI na konci 10letého období udržitelnosti - kumulovaná</t>
  </si>
  <si>
    <t>Porovnání kumulované minimální  výše zdrojů na obnovu VHI na konci 10letého období udržitelnosti se skutečností ex-post</t>
  </si>
  <si>
    <t>Státní fond životního prostředí České republiky</t>
  </si>
  <si>
    <t>v2.0</t>
  </si>
  <si>
    <t>VH infra majetek = VHI</t>
  </si>
  <si>
    <t>UPLATŇOVANÁ CENA pro vodné, stočné + DPH*</t>
  </si>
  <si>
    <t>** Vyplňuje vlastník dle Př. č. 19 vyhl. Mze č. 428/2001 Sb.</t>
  </si>
  <si>
    <t>* Jedná se o uplatňovanou cenu včetně DPH dle daňových předpisů. Neplátce DPH uvede cenu bez DPH.</t>
  </si>
  <si>
    <t>Kalkulace pachtovného nebo nájemného pro Oddílný a Vlastnický model provozování**</t>
  </si>
  <si>
    <t>Z toho: Prostředky na obnovu z pachtovného/nájemného na rok xxxx</t>
  </si>
  <si>
    <t>Prostředky obnovy propachtovaného/pronajatého majetku na rok xxxx (t) (mil. Kč) podle PFO jeho vlastníka</t>
  </si>
  <si>
    <t>Výstupy z Nástroje Udržitelnost jsou závazné  pouze pro tu složku VH infrastruktury, která odpovídá specifickému cíli na listu Info.</t>
  </si>
  <si>
    <t>HODNOTA VH INFRA MAJETKU (VČETNĚ PROJEKTU) - stanovena dle platného Metodického pokynu MZe č.j.14000/2020-15132-1 (Metodický pokyn pro orientační ukazatele výpočtu pořizovací (aktualizované) ceny objektů do vybraných údajů majetkové evidence vodovodů a kanalizací, pro Plány rozvoje vodovodů a kanalizací a pro Plány financování obnovy vodovodů a kanalizací)</t>
  </si>
  <si>
    <t xml:space="preserve">Nástroj Udržitelnost pro výpočet finanční udržitelnosti vodohospodářských projektů </t>
  </si>
  <si>
    <t>Zpracovatel Nástroje Udržitelnost                             Jméno:</t>
  </si>
  <si>
    <t>Tel.:</t>
  </si>
  <si>
    <t>Datum zpracování PPO:</t>
  </si>
  <si>
    <t>„Žadatel předložením žádosti na SFŽP ČR potvrzuje, že Nástroj Udržitelnost vyplnil v souladu s příslušným manuálem.
V případě pochybností je Žadatel povinen obrátit se v dostatečném předstihu na odpovědné pracovníky SFŽP ČR“.</t>
  </si>
  <si>
    <t>Prohlašuji, že všechny vyplněné údaje odpovídají známé skutečnosti.</t>
  </si>
  <si>
    <t>Podpis statutárního žadatele č. 1</t>
  </si>
  <si>
    <t>Buňky, které jsou naznačeny tmavě žlutě, slouží pro vstupní data vyžadovaná žadatelem/vlastníkem a jsou povinná pro fungování nástroje. Buňky nejsou zamčené.</t>
  </si>
  <si>
    <r>
      <t>*Vyplňuje se pouze v případě, kdy dochází ke konso</t>
    </r>
    <r>
      <rPr>
        <sz val="11"/>
        <rFont val="Calibri"/>
        <family val="2"/>
        <charset val="238"/>
        <scheme val="minor"/>
      </rPr>
      <t>lidaci více projektů žadatele/vlastníka, resp. více žadatelů/vlastníků</t>
    </r>
    <r>
      <rPr>
        <sz val="11"/>
        <color theme="1"/>
        <rFont val="Calibri"/>
        <family val="2"/>
        <charset val="238"/>
        <scheme val="minor"/>
      </rPr>
      <t xml:space="preserve"> do jednoho Nástroje Udržitelnost.</t>
    </r>
  </si>
  <si>
    <t>Hodnota infra majetku PV/OV stanovená dle příslušené metodiky pro ocenění VH infrastruktury v souladu s vyhl. MZe č. 244/2021, přílohou č. 18</t>
  </si>
  <si>
    <t>Kontrola výše požadovaných zdrojů na obnovu VHI dle PPO s výsledky NU</t>
  </si>
  <si>
    <t>Výsledná cena pro vodné a stočné v pol. č. 20 se vypočte pouze v případě vyplnění všech kalkulačních položek pro výpočet ceny pro vodné a stočné.</t>
  </si>
  <si>
    <t>Výpočet požadovaných zdrojů na obnovu VHI do dosažení výše plných odpisů</t>
  </si>
  <si>
    <t>Ozn.</t>
  </si>
  <si>
    <t>Verze Nástroj Udržitelnost :</t>
  </si>
  <si>
    <t>Specifický cíl</t>
  </si>
  <si>
    <t>Konsolidace projektů/žadatelů</t>
  </si>
  <si>
    <t>Prostředky na obnovu vodohospodářské infrastruktury - stálé ceny prvního roku (rok zahájení finanční udržitelnosti)</t>
  </si>
  <si>
    <t>Zbývající požadovaný nárůst pro dosažení výše plných odpisů VHI po odečtení skutečnosti prvního roku - ex-post</t>
  </si>
  <si>
    <t>Mminimální požadovaný nárůst pro dosažení výše plných odpisů VHI dle skutečnosti prvního roku - ex-post</t>
  </si>
  <si>
    <t>Zbývající požadovaný nárůst dle NU do výše plných odpisů VHI po odečtení skutečnosti prvního roku - NU</t>
  </si>
  <si>
    <t>Minimální požadovaný meziroční nárůst pro dosažení  výše plných odpisů VHI v 10.roce - NU</t>
  </si>
  <si>
    <t>Poslední známá skutečnost</t>
  </si>
  <si>
    <t>Rok zahájení finanční udržitelnosti projektu</t>
  </si>
  <si>
    <t>PV</t>
  </si>
  <si>
    <t>OV</t>
  </si>
  <si>
    <t>Minimální požadovaná výše ročních zdrojů na obnovu VHI k dosažení výše plných odpisů VHI (nárůst dle poslední známé skutečnosti)</t>
  </si>
  <si>
    <t>Výše ročních zdrojů na obnovu VHI k dosažení výše plných odpisů VHI (nárůst od roku zahájení finanční udržitelosti projektu)</t>
  </si>
  <si>
    <t>Model NU od poslední známé skutečnosti</t>
  </si>
  <si>
    <t>Buňky, které jsou naznačeny světle oranžovou barvou, jsou v modelu určeny k vyplnění anebo jsou vyplněny automaticky na základě "nezbytných" vstupních dat. Tyto buňky nejsou zamčené, a proto lze hodnoty vepsat/přepsat nebo upravit vzorce. Všechna data vložená žadatelem/vlastníkem nebo zpracovatelem do těchto buňek, musí být doložitelná.</t>
  </si>
  <si>
    <t xml:space="preserve">Návrh "Plánu prostředků obnovy vodovodů a kanalizací" (PPO)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</si>
</sst>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-* #,##0\ _K_č_-;\-* #,##0\ _K_č_-;_-* &quot;-&quot;??\ _K_č_-;_-@_-"/>
    <numFmt numFmtId="166" formatCode="_-* ###0_-;\-* ###0_-;_-* &quot;-&quot;??_-;_-@_-"/>
    <numFmt numFmtId="167" formatCode="_-* #,##0.000_-;\-* #,##0.000_-;_-* &quot;-&quot;??_-;_-@_-"/>
    <numFmt numFmtId="168" formatCode="#,##0.00_ ;\-#,##0.00\ "/>
    <numFmt numFmtId="169" formatCode="_-* #,##0.0000\ _K_č_-;\-* #,##0.0000\ _K_č_-;_-* &quot;-&quot;??\ _K_č_-;_-@_-"/>
    <numFmt numFmtId="170" formatCode="_-* #,##0.000\ _K_č_-;\-* #,##0.000\ _K_č_-;_-* &quot;-&quot;??\ _K_č_-;_-@_-"/>
    <numFmt numFmtId="171" formatCode="_-* #,##0_-;\(#,##0\)_-;_-* &quot;-&quot;??_-;_-@_-"/>
    <numFmt numFmtId="172" formatCode="#,##0.000_ ;\-#,##0.000\ "/>
    <numFmt numFmtId="173" formatCode="_-* #,##0_-;\-* #,##0_-;_-* &quot;-&quot;??_-;_-@_-"/>
    <numFmt numFmtId="174" formatCode="_-* #,##0.00_-;\(#,##0.00\)_-;_-* &quot;-&quot;??_-;_-@_-"/>
    <numFmt numFmtId="175" formatCode="_-* #,##0.000_-;\(#,##0.000\)_-;_-* &quot;-&quot;??_-;_-@_-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A6A6A6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name val="Times New Roman"/>
      <family val="1"/>
      <charset val="238"/>
    </font>
    <font>
      <i/>
      <sz val="11"/>
      <color theme="1" tint="0.49998474074526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9"/>
      <color theme="1" tint="0.49998474074526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1"/>
      <color theme="1" tint="0.499984740745262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otted">
        <color auto="1"/>
      </bottom>
      <diagonal/>
    </border>
    <border>
      <left style="thin">
        <color theme="0"/>
      </left>
      <right/>
      <top style="dotted">
        <color auto="1"/>
      </top>
      <bottom style="dotted">
        <color auto="1"/>
      </bottom>
      <diagonal/>
    </border>
    <border>
      <left style="thin">
        <color theme="0"/>
      </left>
      <right style="thin">
        <color theme="0"/>
      </right>
      <top/>
      <bottom style="dotted">
        <color auto="1"/>
      </bottom>
      <diagonal/>
    </border>
    <border>
      <left style="thin">
        <color theme="0"/>
      </left>
      <right style="thin">
        <color theme="0"/>
      </right>
      <top/>
      <bottom style="dotted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dotted">
        <color theme="1"/>
      </top>
      <bottom/>
      <diagonal/>
    </border>
    <border>
      <left style="thin">
        <color theme="0"/>
      </left>
      <right style="thin">
        <color theme="0"/>
      </right>
      <top style="dotted">
        <color auto="1"/>
      </top>
      <bottom style="dotted">
        <color auto="1"/>
      </bottom>
      <diagonal/>
    </border>
    <border>
      <left style="thin">
        <color theme="0"/>
      </left>
      <right style="thin">
        <color theme="0"/>
      </right>
      <top style="dotted">
        <color theme="1"/>
      </top>
      <bottom style="dotted">
        <color theme="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theme="1"/>
      </bottom>
      <diagonal/>
    </border>
    <border>
      <left style="thin">
        <color theme="0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 style="thin">
        <color indexed="64"/>
      </bottom>
      <diagonal/>
    </border>
    <border>
      <left style="dotted">
        <color theme="0"/>
      </left>
      <right style="dotted">
        <color theme="0"/>
      </right>
      <top/>
      <bottom style="dotted">
        <color theme="0"/>
      </bottom>
      <diagonal/>
    </border>
    <border>
      <left style="dotted">
        <color theme="0"/>
      </left>
      <right/>
      <top/>
      <bottom style="dotted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dotted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2" fontId="9" fillId="0" borderId="0"/>
    <xf numFmtId="43" fontId="21" fillId="0" borderId="0" applyFont="0" applyFill="0" applyBorder="0" applyAlignment="0" applyProtection="0"/>
    <xf numFmtId="0" fontId="1" fillId="0" borderId="0"/>
  </cellStyleXfs>
  <cellXfs count="696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7" fillId="4" borderId="0" xfId="0" applyFont="1" applyFill="1"/>
    <xf numFmtId="0" fontId="8" fillId="5" borderId="1" xfId="3" applyFont="1" applyFill="1" applyBorder="1" applyProtection="1"/>
    <xf numFmtId="0" fontId="8" fillId="2" borderId="0" xfId="3" applyFont="1" applyFill="1" applyProtection="1"/>
    <xf numFmtId="0" fontId="10" fillId="2" borderId="0" xfId="3" applyFont="1" applyFill="1" applyProtection="1"/>
    <xf numFmtId="0" fontId="10" fillId="2" borderId="0" xfId="3" applyFont="1" applyFill="1" applyAlignment="1" applyProtection="1">
      <alignment horizontal="left"/>
    </xf>
    <xf numFmtId="0" fontId="8" fillId="5" borderId="1" xfId="3" applyFont="1" applyFill="1" applyBorder="1" applyAlignment="1" applyProtection="1"/>
    <xf numFmtId="0" fontId="8" fillId="5" borderId="1" xfId="3" applyFont="1" applyFill="1" applyBorder="1" applyAlignment="1" applyProtection="1">
      <alignment wrapText="1"/>
    </xf>
    <xf numFmtId="0" fontId="8" fillId="5" borderId="1" xfId="3" applyFont="1" applyFill="1" applyBorder="1" applyAlignment="1" applyProtection="1">
      <alignment horizontal="left" wrapText="1"/>
    </xf>
    <xf numFmtId="0" fontId="4" fillId="2" borderId="0" xfId="0" applyFont="1" applyFill="1"/>
    <xf numFmtId="0" fontId="0" fillId="2" borderId="0" xfId="0" applyFont="1" applyFill="1" applyBorder="1"/>
    <xf numFmtId="0" fontId="18" fillId="2" borderId="0" xfId="0" applyFont="1" applyFill="1" applyBorder="1"/>
    <xf numFmtId="0" fontId="5" fillId="2" borderId="0" xfId="0" applyFont="1" applyFill="1" applyBorder="1"/>
    <xf numFmtId="0" fontId="0" fillId="2" borderId="0" xfId="0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0" fillId="2" borderId="1" xfId="0" applyFont="1" applyFill="1" applyBorder="1"/>
    <xf numFmtId="165" fontId="0" fillId="2" borderId="0" xfId="0" applyNumberFormat="1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4" fillId="2" borderId="10" xfId="0" applyFont="1" applyFill="1" applyBorder="1"/>
    <xf numFmtId="0" fontId="10" fillId="2" borderId="1" xfId="0" applyFont="1" applyFill="1" applyBorder="1"/>
    <xf numFmtId="0" fontId="10" fillId="2" borderId="10" xfId="0" applyFont="1" applyFill="1" applyBorder="1"/>
    <xf numFmtId="0" fontId="10" fillId="2" borderId="0" xfId="0" applyFont="1" applyFill="1"/>
    <xf numFmtId="0" fontId="4" fillId="2" borderId="6" xfId="0" applyFont="1" applyFill="1" applyBorder="1"/>
    <xf numFmtId="0" fontId="8" fillId="2" borderId="0" xfId="0" applyFont="1" applyFill="1" applyBorder="1"/>
    <xf numFmtId="166" fontId="2" fillId="4" borderId="16" xfId="6" applyNumberFormat="1" applyFont="1" applyFill="1" applyBorder="1" applyAlignment="1" applyProtection="1">
      <alignment vertical="center" wrapText="1"/>
    </xf>
    <xf numFmtId="166" fontId="2" fillId="4" borderId="17" xfId="6" applyNumberFormat="1" applyFont="1" applyFill="1" applyBorder="1" applyAlignment="1" applyProtection="1">
      <alignment vertical="center" wrapText="1"/>
    </xf>
    <xf numFmtId="166" fontId="2" fillId="4" borderId="21" xfId="6" applyNumberFormat="1" applyFont="1" applyFill="1" applyBorder="1" applyAlignment="1" applyProtection="1">
      <alignment horizontal="center" vertical="center"/>
    </xf>
    <xf numFmtId="166" fontId="2" fillId="4" borderId="16" xfId="6" applyNumberFormat="1" applyFont="1" applyFill="1" applyBorder="1" applyAlignment="1" applyProtection="1">
      <alignment horizontal="center" vertical="center"/>
    </xf>
    <xf numFmtId="0" fontId="0" fillId="2" borderId="28" xfId="0" applyFont="1" applyFill="1" applyBorder="1"/>
    <xf numFmtId="0" fontId="25" fillId="2" borderId="1" xfId="3" applyFont="1" applyFill="1" applyBorder="1" applyAlignment="1" applyProtection="1">
      <alignment horizontal="left" vertical="center" wrapText="1"/>
    </xf>
    <xf numFmtId="43" fontId="26" fillId="2" borderId="29" xfId="1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>
      <alignment horizontal="center"/>
    </xf>
    <xf numFmtId="166" fontId="2" fillId="4" borderId="25" xfId="6" applyNumberFormat="1" applyFont="1" applyFill="1" applyBorder="1" applyAlignment="1" applyProtection="1">
      <alignment horizontal="center" vertical="center"/>
    </xf>
    <xf numFmtId="166" fontId="2" fillId="4" borderId="22" xfId="6" applyNumberFormat="1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>
      <alignment horizontal="left"/>
    </xf>
    <xf numFmtId="0" fontId="4" fillId="2" borderId="0" xfId="0" applyFont="1" applyFill="1" applyBorder="1"/>
    <xf numFmtId="0" fontId="10" fillId="2" borderId="32" xfId="3" applyFont="1" applyFill="1" applyBorder="1" applyAlignment="1" applyProtection="1">
      <alignment horizontal="center"/>
    </xf>
    <xf numFmtId="0" fontId="10" fillId="2" borderId="14" xfId="3" applyFont="1" applyFill="1" applyBorder="1" applyAlignment="1" applyProtection="1">
      <alignment horizontal="left" wrapText="1"/>
    </xf>
    <xf numFmtId="0" fontId="4" fillId="2" borderId="28" xfId="0" applyFont="1" applyFill="1" applyBorder="1"/>
    <xf numFmtId="0" fontId="10" fillId="2" borderId="0" xfId="3" applyFont="1" applyFill="1" applyBorder="1" applyAlignment="1" applyProtection="1">
      <alignment horizontal="left" wrapText="1"/>
    </xf>
    <xf numFmtId="0" fontId="28" fillId="0" borderId="25" xfId="3" applyFont="1" applyFill="1" applyBorder="1" applyAlignment="1" applyProtection="1">
      <alignment horizontal="center"/>
    </xf>
    <xf numFmtId="0" fontId="10" fillId="2" borderId="41" xfId="3" applyFont="1" applyFill="1" applyBorder="1" applyAlignment="1" applyProtection="1">
      <alignment horizontal="left" wrapText="1"/>
    </xf>
    <xf numFmtId="0" fontId="10" fillId="2" borderId="42" xfId="3" applyFont="1" applyFill="1" applyBorder="1" applyAlignment="1" applyProtection="1">
      <alignment horizontal="left" wrapText="1"/>
    </xf>
    <xf numFmtId="0" fontId="10" fillId="2" borderId="35" xfId="3" applyFont="1" applyFill="1" applyBorder="1" applyAlignment="1" applyProtection="1">
      <alignment horizontal="center"/>
    </xf>
    <xf numFmtId="0" fontId="23" fillId="2" borderId="41" xfId="3" applyFont="1" applyFill="1" applyBorder="1" applyAlignment="1" applyProtection="1">
      <alignment horizontal="left" wrapText="1"/>
    </xf>
    <xf numFmtId="0" fontId="8" fillId="2" borderId="42" xfId="3" applyFont="1" applyFill="1" applyBorder="1" applyAlignment="1" applyProtection="1">
      <alignment horizontal="left" wrapText="1"/>
    </xf>
    <xf numFmtId="0" fontId="8" fillId="2" borderId="35" xfId="3" applyFont="1" applyFill="1" applyBorder="1" applyAlignment="1" applyProtection="1">
      <alignment horizontal="center"/>
    </xf>
    <xf numFmtId="0" fontId="23" fillId="2" borderId="41" xfId="3" applyFont="1" applyFill="1" applyBorder="1" applyAlignment="1" applyProtection="1">
      <alignment horizontal="left" vertical="center" wrapText="1"/>
    </xf>
    <xf numFmtId="0" fontId="27" fillId="2" borderId="43" xfId="3" applyFont="1" applyFill="1" applyBorder="1" applyAlignment="1" applyProtection="1">
      <alignment horizontal="left" vertical="center" wrapText="1"/>
    </xf>
    <xf numFmtId="43" fontId="8" fillId="2" borderId="35" xfId="1" applyFont="1" applyFill="1" applyBorder="1" applyAlignment="1" applyProtection="1">
      <alignment horizontal="center" vertical="center"/>
    </xf>
    <xf numFmtId="0" fontId="10" fillId="2" borderId="41" xfId="3" applyFont="1" applyFill="1" applyBorder="1" applyAlignment="1" applyProtection="1">
      <alignment horizontal="left" vertical="center" wrapText="1"/>
    </xf>
    <xf numFmtId="0" fontId="22" fillId="2" borderId="43" xfId="3" applyFont="1" applyFill="1" applyBorder="1" applyAlignment="1" applyProtection="1">
      <alignment horizontal="left" vertical="center" wrapText="1"/>
    </xf>
    <xf numFmtId="43" fontId="10" fillId="2" borderId="35" xfId="1" applyFont="1" applyFill="1" applyBorder="1" applyAlignment="1" applyProtection="1">
      <alignment horizontal="center" vertical="center"/>
    </xf>
    <xf numFmtId="0" fontId="24" fillId="2" borderId="43" xfId="3" applyFont="1" applyFill="1" applyBorder="1" applyAlignment="1" applyProtection="1">
      <alignment horizontal="left" vertical="center" wrapText="1"/>
    </xf>
    <xf numFmtId="0" fontId="23" fillId="0" borderId="41" xfId="3" applyFont="1" applyFill="1" applyBorder="1" applyAlignment="1" applyProtection="1">
      <alignment horizontal="left" wrapText="1"/>
    </xf>
    <xf numFmtId="0" fontId="8" fillId="0" borderId="42" xfId="3" applyFont="1" applyFill="1" applyBorder="1" applyAlignment="1" applyProtection="1">
      <alignment horizontal="left" wrapText="1"/>
    </xf>
    <xf numFmtId="0" fontId="23" fillId="2" borderId="45" xfId="3" applyFont="1" applyFill="1" applyBorder="1" applyAlignment="1" applyProtection="1">
      <alignment horizontal="left" wrapText="1"/>
    </xf>
    <xf numFmtId="0" fontId="8" fillId="2" borderId="46" xfId="3" applyFont="1" applyFill="1" applyBorder="1" applyAlignment="1" applyProtection="1">
      <alignment horizontal="left" wrapText="1"/>
    </xf>
    <xf numFmtId="0" fontId="8" fillId="2" borderId="44" xfId="3" applyFont="1" applyFill="1" applyBorder="1" applyAlignment="1" applyProtection="1">
      <alignment horizontal="center"/>
    </xf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2" fillId="4" borderId="0" xfId="0" applyFont="1" applyFill="1"/>
    <xf numFmtId="0" fontId="5" fillId="4" borderId="0" xfId="0" applyFont="1" applyFill="1"/>
    <xf numFmtId="0" fontId="2" fillId="4" borderId="10" xfId="0" applyFont="1" applyFill="1" applyBorder="1"/>
    <xf numFmtId="0" fontId="2" fillId="4" borderId="6" xfId="0" applyFont="1" applyFill="1" applyBorder="1"/>
    <xf numFmtId="0" fontId="8" fillId="2" borderId="0" xfId="3" applyFont="1" applyFill="1" applyBorder="1" applyAlignment="1" applyProtection="1">
      <alignment horizontal="left" vertical="center" wrapText="1"/>
    </xf>
    <xf numFmtId="43" fontId="10" fillId="2" borderId="0" xfId="1" applyFont="1" applyFill="1" applyBorder="1" applyAlignment="1" applyProtection="1">
      <alignment horizontal="center" vertical="center"/>
    </xf>
    <xf numFmtId="43" fontId="10" fillId="2" borderId="1" xfId="1" applyFont="1" applyFill="1" applyBorder="1" applyAlignment="1" applyProtection="1">
      <alignment horizontal="center" vertical="center"/>
    </xf>
    <xf numFmtId="9" fontId="8" fillId="2" borderId="0" xfId="1" applyNumberFormat="1" applyFont="1" applyFill="1" applyBorder="1" applyAlignment="1" applyProtection="1">
      <alignment horizontal="center" vertical="center"/>
    </xf>
    <xf numFmtId="9" fontId="8" fillId="7" borderId="0" xfId="1" applyNumberFormat="1" applyFont="1" applyFill="1" applyBorder="1" applyAlignment="1" applyProtection="1">
      <alignment horizontal="center" vertical="center"/>
    </xf>
    <xf numFmtId="0" fontId="18" fillId="2" borderId="0" xfId="0" applyFont="1" applyFill="1"/>
    <xf numFmtId="0" fontId="0" fillId="0" borderId="0" xfId="0" applyFont="1"/>
    <xf numFmtId="0" fontId="3" fillId="2" borderId="0" xfId="0" applyFont="1" applyFill="1" applyAlignment="1">
      <alignment horizontal="right"/>
    </xf>
    <xf numFmtId="0" fontId="0" fillId="2" borderId="52" xfId="0" applyFont="1" applyFill="1" applyBorder="1"/>
    <xf numFmtId="0" fontId="10" fillId="2" borderId="11" xfId="0" applyFont="1" applyFill="1" applyBorder="1"/>
    <xf numFmtId="0" fontId="0" fillId="2" borderId="53" xfId="0" applyFont="1" applyFill="1" applyBorder="1"/>
    <xf numFmtId="0" fontId="30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0" fillId="2" borderId="50" xfId="0" applyFont="1" applyFill="1" applyBorder="1"/>
    <xf numFmtId="0" fontId="0" fillId="2" borderId="51" xfId="0" applyFont="1" applyFill="1" applyBorder="1"/>
    <xf numFmtId="0" fontId="10" fillId="2" borderId="0" xfId="0" applyFont="1" applyFill="1" applyBorder="1" applyAlignment="1">
      <alignment horizontal="right"/>
    </xf>
    <xf numFmtId="169" fontId="18" fillId="2" borderId="0" xfId="1" applyNumberFormat="1" applyFont="1" applyFill="1"/>
    <xf numFmtId="0" fontId="0" fillId="2" borderId="40" xfId="0" applyFont="1" applyFill="1" applyBorder="1"/>
    <xf numFmtId="1" fontId="10" fillId="2" borderId="10" xfId="0" applyNumberFormat="1" applyFont="1" applyFill="1" applyBorder="1" applyAlignment="1">
      <alignment horizontal="right"/>
    </xf>
    <xf numFmtId="0" fontId="0" fillId="2" borderId="54" xfId="0" applyFont="1" applyFill="1" applyBorder="1"/>
    <xf numFmtId="170" fontId="0" fillId="2" borderId="0" xfId="1" applyNumberFormat="1" applyFont="1" applyFill="1" applyBorder="1" applyAlignment="1"/>
    <xf numFmtId="0" fontId="20" fillId="2" borderId="0" xfId="0" applyFont="1" applyFill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/>
    <xf numFmtId="0" fontId="4" fillId="2" borderId="10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2" borderId="0" xfId="0" applyFont="1" applyFill="1" applyBorder="1"/>
    <xf numFmtId="165" fontId="3" fillId="2" borderId="0" xfId="1" applyNumberFormat="1" applyFont="1" applyFill="1"/>
    <xf numFmtId="0" fontId="2" fillId="3" borderId="0" xfId="0" applyFont="1" applyFill="1" applyBorder="1"/>
    <xf numFmtId="1" fontId="2" fillId="3" borderId="0" xfId="0" applyNumberFormat="1" applyFont="1" applyFill="1" applyAlignment="1">
      <alignment horizontal="left"/>
    </xf>
    <xf numFmtId="1" fontId="2" fillId="3" borderId="0" xfId="0" applyNumberFormat="1" applyFont="1" applyFill="1"/>
    <xf numFmtId="0" fontId="10" fillId="2" borderId="28" xfId="0" applyFont="1" applyFill="1" applyBorder="1"/>
    <xf numFmtId="171" fontId="10" fillId="2" borderId="28" xfId="0" applyNumberFormat="1" applyFont="1" applyFill="1" applyBorder="1" applyAlignment="1">
      <alignment horizontal="center" vertical="center"/>
    </xf>
    <xf numFmtId="171" fontId="10" fillId="2" borderId="1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left"/>
    </xf>
    <xf numFmtId="0" fontId="30" fillId="2" borderId="0" xfId="0" applyFont="1" applyFill="1" applyBorder="1"/>
    <xf numFmtId="0" fontId="20" fillId="2" borderId="0" xfId="0" applyFont="1" applyFill="1" applyBorder="1"/>
    <xf numFmtId="171" fontId="0" fillId="2" borderId="28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/>
    <xf numFmtId="171" fontId="0" fillId="2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1" fontId="2" fillId="3" borderId="0" xfId="0" applyNumberFormat="1" applyFont="1" applyFill="1" applyBorder="1"/>
    <xf numFmtId="171" fontId="10" fillId="2" borderId="28" xfId="0" applyNumberFormat="1" applyFont="1" applyFill="1" applyBorder="1" applyAlignment="1">
      <alignment horizontal="right"/>
    </xf>
    <xf numFmtId="171" fontId="10" fillId="2" borderId="10" xfId="0" applyNumberFormat="1" applyFont="1" applyFill="1" applyBorder="1" applyAlignment="1">
      <alignment horizontal="right"/>
    </xf>
    <xf numFmtId="0" fontId="0" fillId="0" borderId="0" xfId="0" applyFont="1" applyBorder="1"/>
    <xf numFmtId="171" fontId="10" fillId="2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/>
    <xf numFmtId="165" fontId="10" fillId="2" borderId="0" xfId="0" applyNumberFormat="1" applyFont="1" applyFill="1"/>
    <xf numFmtId="165" fontId="18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10" fillId="2" borderId="28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8" fillId="2" borderId="28" xfId="0" applyFont="1" applyFill="1" applyBorder="1"/>
    <xf numFmtId="170" fontId="3" fillId="2" borderId="0" xfId="1" applyNumberFormat="1" applyFont="1" applyFill="1"/>
    <xf numFmtId="0" fontId="31" fillId="2" borderId="13" xfId="0" applyFont="1" applyFill="1" applyBorder="1" applyAlignment="1">
      <alignment horizontal="center"/>
    </xf>
    <xf numFmtId="0" fontId="10" fillId="2" borderId="1" xfId="3" applyNumberFormat="1" applyFont="1" applyFill="1" applyBorder="1" applyAlignment="1" applyProtection="1">
      <alignment horizontal="left"/>
    </xf>
    <xf numFmtId="0" fontId="0" fillId="2" borderId="0" xfId="0" applyFill="1" applyBorder="1"/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2" fillId="4" borderId="19" xfId="0" applyFont="1" applyFill="1" applyBorder="1"/>
    <xf numFmtId="1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12" xfId="0" applyFont="1" applyFill="1" applyBorder="1" applyAlignment="1">
      <alignment horizontal="right"/>
    </xf>
    <xf numFmtId="1" fontId="2" fillId="4" borderId="0" xfId="1" applyNumberFormat="1" applyFont="1" applyFill="1" applyAlignment="1">
      <alignment horizontal="center"/>
    </xf>
    <xf numFmtId="0" fontId="8" fillId="2" borderId="13" xfId="0" applyFont="1" applyFill="1" applyBorder="1"/>
    <xf numFmtId="1" fontId="2" fillId="2" borderId="0" xfId="0" applyNumberFormat="1" applyFont="1" applyFill="1" applyBorder="1"/>
    <xf numFmtId="165" fontId="3" fillId="2" borderId="0" xfId="1" applyNumberFormat="1" applyFont="1" applyFill="1" applyBorder="1"/>
    <xf numFmtId="171" fontId="10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right"/>
    </xf>
    <xf numFmtId="165" fontId="4" fillId="2" borderId="0" xfId="1" applyNumberFormat="1" applyFont="1" applyFill="1" applyBorder="1"/>
    <xf numFmtId="165" fontId="4" fillId="2" borderId="0" xfId="0" applyNumberFormat="1" applyFont="1" applyFill="1" applyBorder="1"/>
    <xf numFmtId="0" fontId="8" fillId="2" borderId="13" xfId="0" applyFont="1" applyFill="1" applyBorder="1" applyAlignment="1">
      <alignment horizontal="right"/>
    </xf>
    <xf numFmtId="0" fontId="10" fillId="2" borderId="1" xfId="3" applyFont="1" applyFill="1" applyBorder="1" applyAlignment="1" applyProtection="1">
      <alignment horizontal="left" vertical="center" wrapText="1"/>
    </xf>
    <xf numFmtId="0" fontId="10" fillId="2" borderId="0" xfId="3" applyFont="1" applyFill="1" applyBorder="1" applyAlignment="1" applyProtection="1">
      <alignment horizontal="left" vertical="center" wrapText="1"/>
    </xf>
    <xf numFmtId="43" fontId="8" fillId="2" borderId="0" xfId="1" applyFont="1" applyFill="1" applyBorder="1" applyAlignment="1" applyProtection="1">
      <alignment horizontal="center" vertical="center"/>
    </xf>
    <xf numFmtId="0" fontId="10" fillId="2" borderId="13" xfId="3" applyFont="1" applyFill="1" applyBorder="1" applyAlignment="1" applyProtection="1">
      <alignment horizontal="left" vertical="center" wrapText="1"/>
    </xf>
    <xf numFmtId="43" fontId="10" fillId="2" borderId="13" xfId="1" applyFont="1" applyFill="1" applyBorder="1" applyAlignment="1" applyProtection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1" fontId="3" fillId="2" borderId="0" xfId="0" applyNumberFormat="1" applyFont="1" applyFill="1"/>
    <xf numFmtId="171" fontId="0" fillId="2" borderId="28" xfId="0" applyNumberFormat="1" applyFont="1" applyFill="1" applyBorder="1"/>
    <xf numFmtId="171" fontId="0" fillId="2" borderId="10" xfId="0" applyNumberFormat="1" applyFont="1" applyFill="1" applyBorder="1"/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66" xfId="0" applyFont="1" applyFill="1" applyBorder="1"/>
    <xf numFmtId="0" fontId="8" fillId="2" borderId="66" xfId="0" applyFont="1" applyFill="1" applyBorder="1"/>
    <xf numFmtId="0" fontId="0" fillId="2" borderId="66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2" borderId="49" xfId="0" applyFill="1" applyBorder="1"/>
    <xf numFmtId="14" fontId="0" fillId="2" borderId="49" xfId="0" applyNumberFormat="1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2" fillId="4" borderId="67" xfId="0" applyFont="1" applyFill="1" applyBorder="1"/>
    <xf numFmtId="0" fontId="5" fillId="4" borderId="67" xfId="0" applyFont="1" applyFill="1" applyBorder="1"/>
    <xf numFmtId="1" fontId="5" fillId="4" borderId="67" xfId="0" applyNumberFormat="1" applyFont="1" applyFill="1" applyBorder="1" applyAlignment="1">
      <alignment horizontal="left"/>
    </xf>
    <xf numFmtId="0" fontId="5" fillId="4" borderId="67" xfId="0" applyFont="1" applyFill="1" applyBorder="1" applyAlignment="1">
      <alignment horizontal="left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49" xfId="0" applyFont="1" applyFill="1" applyBorder="1"/>
    <xf numFmtId="0" fontId="0" fillId="2" borderId="49" xfId="0" applyFont="1" applyFill="1" applyBorder="1"/>
    <xf numFmtId="0" fontId="0" fillId="2" borderId="49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18" fillId="2" borderId="0" xfId="1" applyNumberFormat="1" applyFont="1" applyFill="1"/>
    <xf numFmtId="0" fontId="0" fillId="2" borderId="12" xfId="0" applyFill="1" applyBorder="1"/>
    <xf numFmtId="0" fontId="0" fillId="2" borderId="12" xfId="0" applyFill="1" applyBorder="1" applyAlignment="1">
      <alignment horizontal="right"/>
    </xf>
    <xf numFmtId="0" fontId="0" fillId="2" borderId="10" xfId="0" applyFill="1" applyBorder="1"/>
    <xf numFmtId="0" fontId="0" fillId="2" borderId="10" xfId="0" applyFill="1" applyBorder="1" applyAlignment="1">
      <alignment horizontal="right"/>
    </xf>
    <xf numFmtId="0" fontId="18" fillId="0" borderId="0" xfId="0" applyFont="1"/>
    <xf numFmtId="0" fontId="4" fillId="2" borderId="68" xfId="0" applyFont="1" applyFill="1" applyBorder="1"/>
    <xf numFmtId="0" fontId="4" fillId="2" borderId="68" xfId="0" applyFont="1" applyFill="1" applyBorder="1" applyAlignment="1">
      <alignment horizontal="right"/>
    </xf>
    <xf numFmtId="0" fontId="2" fillId="4" borderId="67" xfId="0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0" fontId="0" fillId="2" borderId="13" xfId="0" applyFill="1" applyBorder="1"/>
    <xf numFmtId="0" fontId="0" fillId="2" borderId="13" xfId="0" applyFill="1" applyBorder="1" applyAlignment="1">
      <alignment horizontal="left"/>
    </xf>
    <xf numFmtId="0" fontId="4" fillId="2" borderId="68" xfId="0" applyFont="1" applyFill="1" applyBorder="1" applyAlignment="1">
      <alignment horizontal="left"/>
    </xf>
    <xf numFmtId="0" fontId="2" fillId="4" borderId="2" xfId="0" applyFont="1" applyFill="1" applyBorder="1"/>
    <xf numFmtId="0" fontId="5" fillId="4" borderId="3" xfId="0" applyFont="1" applyFill="1" applyBorder="1"/>
    <xf numFmtId="0" fontId="5" fillId="4" borderId="3" xfId="0" applyFont="1" applyFill="1" applyBorder="1" applyAlignment="1">
      <alignment horizontal="left"/>
    </xf>
    <xf numFmtId="171" fontId="2" fillId="4" borderId="4" xfId="0" applyNumberFormat="1" applyFont="1" applyFill="1" applyBorder="1"/>
    <xf numFmtId="0" fontId="4" fillId="2" borderId="69" xfId="0" applyFont="1" applyFill="1" applyBorder="1"/>
    <xf numFmtId="0" fontId="0" fillId="2" borderId="66" xfId="0" applyFill="1" applyBorder="1"/>
    <xf numFmtId="0" fontId="0" fillId="2" borderId="66" xfId="0" applyFill="1" applyBorder="1" applyAlignment="1">
      <alignment horizontal="left"/>
    </xf>
    <xf numFmtId="0" fontId="4" fillId="2" borderId="66" xfId="0" applyFont="1" applyFill="1" applyBorder="1" applyAlignment="1">
      <alignment horizontal="left"/>
    </xf>
    <xf numFmtId="0" fontId="4" fillId="2" borderId="71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73" xfId="0" applyFont="1" applyFill="1" applyBorder="1"/>
    <xf numFmtId="0" fontId="0" fillId="2" borderId="0" xfId="0" applyFill="1" applyBorder="1" applyAlignment="1">
      <alignment horizontal="left"/>
    </xf>
    <xf numFmtId="171" fontId="4" fillId="2" borderId="0" xfId="0" applyNumberFormat="1" applyFont="1" applyFill="1" applyBorder="1"/>
    <xf numFmtId="0" fontId="0" fillId="2" borderId="1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1" fontId="5" fillId="2" borderId="0" xfId="0" applyNumberFormat="1" applyFont="1" applyFill="1"/>
    <xf numFmtId="171" fontId="3" fillId="2" borderId="0" xfId="0" applyNumberFormat="1" applyFont="1" applyFill="1"/>
    <xf numFmtId="0" fontId="3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  <xf numFmtId="2" fontId="2" fillId="4" borderId="14" xfId="5" applyFont="1" applyFill="1" applyBorder="1" applyAlignment="1" applyProtection="1">
      <alignment vertical="center"/>
    </xf>
    <xf numFmtId="2" fontId="2" fillId="4" borderId="0" xfId="5" applyFont="1" applyFill="1" applyBorder="1" applyAlignment="1" applyProtection="1">
      <alignment vertical="center"/>
    </xf>
    <xf numFmtId="2" fontId="2" fillId="4" borderId="19" xfId="5" applyFont="1" applyFill="1" applyBorder="1" applyAlignment="1" applyProtection="1">
      <alignment vertical="center"/>
    </xf>
    <xf numFmtId="0" fontId="8" fillId="2" borderId="1" xfId="3" applyFont="1" applyFill="1" applyBorder="1" applyAlignment="1" applyProtection="1">
      <alignment horizontal="left" vertical="center" wrapText="1"/>
    </xf>
    <xf numFmtId="0" fontId="27" fillId="2" borderId="1" xfId="3" applyFont="1" applyFill="1" applyBorder="1" applyAlignment="1" applyProtection="1">
      <alignment horizontal="left" vertical="center" wrapText="1"/>
    </xf>
    <xf numFmtId="43" fontId="8" fillId="2" borderId="29" xfId="1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right"/>
      <protection locked="0"/>
    </xf>
    <xf numFmtId="2" fontId="2" fillId="4" borderId="75" xfId="5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left"/>
    </xf>
    <xf numFmtId="1" fontId="2" fillId="4" borderId="10" xfId="0" applyNumberFormat="1" applyFont="1" applyFill="1" applyBorder="1"/>
    <xf numFmtId="0" fontId="5" fillId="4" borderId="26" xfId="0" applyFont="1" applyFill="1" applyBorder="1"/>
    <xf numFmtId="0" fontId="0" fillId="2" borderId="68" xfId="0" applyFont="1" applyFill="1" applyBorder="1"/>
    <xf numFmtId="0" fontId="0" fillId="2" borderId="68" xfId="0" applyFont="1" applyFill="1" applyBorder="1" applyAlignment="1">
      <alignment horizontal="center"/>
    </xf>
    <xf numFmtId="165" fontId="1" fillId="2" borderId="68" xfId="1" applyNumberFormat="1" applyFont="1" applyFill="1" applyBorder="1" applyAlignment="1">
      <alignment horizontal="center"/>
    </xf>
    <xf numFmtId="165" fontId="10" fillId="2" borderId="68" xfId="1" applyNumberFormat="1" applyFont="1" applyFill="1" applyBorder="1" applyAlignment="1">
      <alignment horizontal="center"/>
    </xf>
    <xf numFmtId="165" fontId="4" fillId="9" borderId="0" xfId="0" applyNumberFormat="1" applyFont="1" applyFill="1" applyBorder="1" applyAlignment="1">
      <alignment horizontal="center"/>
    </xf>
    <xf numFmtId="0" fontId="0" fillId="9" borderId="0" xfId="0" applyFont="1" applyFill="1"/>
    <xf numFmtId="0" fontId="3" fillId="4" borderId="19" xfId="0" applyFont="1" applyFill="1" applyBorder="1"/>
    <xf numFmtId="0" fontId="8" fillId="2" borderId="28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 vertical="center"/>
    </xf>
    <xf numFmtId="0" fontId="5" fillId="4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7" fillId="2" borderId="0" xfId="0" applyFont="1" applyFill="1"/>
    <xf numFmtId="0" fontId="7" fillId="9" borderId="0" xfId="0" applyFont="1" applyFill="1"/>
    <xf numFmtId="0" fontId="5" fillId="9" borderId="0" xfId="0" applyFont="1" applyFill="1"/>
    <xf numFmtId="170" fontId="3" fillId="9" borderId="0" xfId="1" applyNumberFormat="1" applyFont="1" applyFill="1"/>
    <xf numFmtId="0" fontId="34" fillId="9" borderId="0" xfId="0" applyFont="1" applyFill="1"/>
    <xf numFmtId="0" fontId="2" fillId="4" borderId="78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/>
    </xf>
    <xf numFmtId="0" fontId="31" fillId="2" borderId="28" xfId="0" applyFont="1" applyFill="1" applyBorder="1" applyAlignment="1">
      <alignment horizontal="center"/>
    </xf>
    <xf numFmtId="0" fontId="2" fillId="4" borderId="79" xfId="0" applyFont="1" applyFill="1" applyBorder="1" applyAlignment="1">
      <alignment horizontal="center"/>
    </xf>
    <xf numFmtId="0" fontId="2" fillId="4" borderId="79" xfId="0" applyFont="1" applyFill="1" applyBorder="1" applyAlignment="1">
      <alignment horizontal="center" vertical="center"/>
    </xf>
    <xf numFmtId="0" fontId="4" fillId="4" borderId="24" xfId="0" applyFont="1" applyFill="1" applyBorder="1"/>
    <xf numFmtId="1" fontId="2" fillId="4" borderId="67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0" fillId="2" borderId="69" xfId="0" applyFill="1" applyBorder="1"/>
    <xf numFmtId="0" fontId="0" fillId="2" borderId="71" xfId="0" applyFill="1" applyBorder="1"/>
    <xf numFmtId="0" fontId="8" fillId="9" borderId="2" xfId="0" applyFont="1" applyFill="1" applyBorder="1"/>
    <xf numFmtId="0" fontId="10" fillId="9" borderId="3" xfId="0" applyFont="1" applyFill="1" applyBorder="1"/>
    <xf numFmtId="0" fontId="10" fillId="9" borderId="3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left"/>
    </xf>
    <xf numFmtId="171" fontId="8" fillId="9" borderId="4" xfId="0" applyNumberFormat="1" applyFont="1" applyFill="1" applyBorder="1"/>
    <xf numFmtId="171" fontId="1" fillId="2" borderId="0" xfId="1" applyNumberFormat="1" applyFont="1" applyFill="1" applyBorder="1" applyAlignment="1"/>
    <xf numFmtId="0" fontId="0" fillId="2" borderId="13" xfId="0" applyFont="1" applyFill="1" applyBorder="1" applyAlignment="1">
      <alignment horizontal="right"/>
    </xf>
    <xf numFmtId="173" fontId="0" fillId="2" borderId="0" xfId="1" applyNumberFormat="1" applyFont="1" applyFill="1"/>
    <xf numFmtId="171" fontId="4" fillId="2" borderId="0" xfId="1" applyNumberFormat="1" applyFont="1" applyFill="1" applyBorder="1" applyAlignment="1"/>
    <xf numFmtId="0" fontId="4" fillId="2" borderId="49" xfId="0" applyFont="1" applyFill="1" applyBorder="1" applyAlignment="1">
      <alignment horizontal="left"/>
    </xf>
    <xf numFmtId="171" fontId="4" fillId="2" borderId="49" xfId="0" applyNumberFormat="1" applyFont="1" applyFill="1" applyBorder="1"/>
    <xf numFmtId="0" fontId="2" fillId="4" borderId="67" xfId="0" applyFont="1" applyFill="1" applyBorder="1" applyAlignment="1">
      <alignment horizontal="right"/>
    </xf>
    <xf numFmtId="165" fontId="18" fillId="2" borderId="0" xfId="1" applyNumberFormat="1" applyFont="1" applyFill="1" applyBorder="1"/>
    <xf numFmtId="0" fontId="0" fillId="2" borderId="0" xfId="0" applyFill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68" xfId="0" applyFont="1" applyFill="1" applyBorder="1" applyAlignment="1">
      <alignment horizontal="right"/>
    </xf>
    <xf numFmtId="0" fontId="0" fillId="2" borderId="49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9" fontId="8" fillId="10" borderId="6" xfId="1" applyNumberFormat="1" applyFont="1" applyFill="1" applyBorder="1" applyAlignment="1" applyProtection="1">
      <alignment horizontal="center" vertical="center"/>
    </xf>
    <xf numFmtId="174" fontId="0" fillId="2" borderId="0" xfId="0" applyNumberFormat="1" applyFont="1" applyFill="1"/>
    <xf numFmtId="1" fontId="2" fillId="4" borderId="19" xfId="0" applyNumberFormat="1" applyFont="1" applyFill="1" applyBorder="1" applyAlignment="1">
      <alignment vertical="center"/>
    </xf>
    <xf numFmtId="0" fontId="7" fillId="4" borderId="0" xfId="0" applyFont="1" applyFill="1" applyBorder="1"/>
    <xf numFmtId="0" fontId="7" fillId="4" borderId="10" xfId="0" applyFont="1" applyFill="1" applyBorder="1"/>
    <xf numFmtId="0" fontId="0" fillId="4" borderId="10" xfId="0" applyFont="1" applyFill="1" applyBorder="1"/>
    <xf numFmtId="0" fontId="0" fillId="4" borderId="10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65" fontId="10" fillId="2" borderId="0" xfId="1" applyNumberFormat="1" applyFont="1" applyFill="1"/>
    <xf numFmtId="0" fontId="10" fillId="2" borderId="0" xfId="3" applyFont="1" applyFill="1" applyBorder="1" applyAlignment="1" applyProtection="1">
      <alignment horizontal="left" vertical="center"/>
    </xf>
    <xf numFmtId="172" fontId="10" fillId="2" borderId="0" xfId="3" applyNumberFormat="1" applyFont="1" applyFill="1" applyBorder="1" applyAlignment="1" applyProtection="1">
      <alignment horizontal="center" vertical="center" wrapText="1"/>
    </xf>
    <xf numFmtId="175" fontId="8" fillId="2" borderId="44" xfId="3" applyNumberFormat="1" applyFont="1" applyFill="1" applyBorder="1" applyAlignment="1" applyProtection="1">
      <alignment horizontal="right" vertical="center"/>
    </xf>
    <xf numFmtId="175" fontId="8" fillId="2" borderId="35" xfId="3" applyNumberFormat="1" applyFont="1" applyFill="1" applyBorder="1" applyAlignment="1" applyProtection="1">
      <alignment horizontal="right" vertical="center"/>
    </xf>
    <xf numFmtId="167" fontId="8" fillId="2" borderId="44" xfId="3" applyNumberFormat="1" applyFont="1" applyFill="1" applyBorder="1" applyAlignment="1" applyProtection="1">
      <alignment horizontal="right" vertical="center"/>
    </xf>
    <xf numFmtId="172" fontId="8" fillId="2" borderId="35" xfId="3" applyNumberFormat="1" applyFont="1" applyFill="1" applyBorder="1" applyAlignment="1" applyProtection="1">
      <alignment horizontal="right" vertical="center"/>
      <protection locked="0"/>
    </xf>
    <xf numFmtId="168" fontId="8" fillId="2" borderId="30" xfId="3" applyNumberFormat="1" applyFont="1" applyFill="1" applyBorder="1" applyAlignment="1" applyProtection="1">
      <alignment horizontal="right" vertical="center"/>
    </xf>
    <xf numFmtId="167" fontId="8" fillId="2" borderId="35" xfId="3" applyNumberFormat="1" applyFont="1" applyFill="1" applyBorder="1" applyAlignment="1" applyProtection="1">
      <alignment horizontal="right" vertical="center"/>
    </xf>
    <xf numFmtId="167" fontId="8" fillId="2" borderId="0" xfId="3" applyNumberFormat="1" applyFont="1" applyFill="1" applyBorder="1" applyAlignment="1" applyProtection="1">
      <alignment horizontal="right" vertical="center"/>
    </xf>
    <xf numFmtId="167" fontId="10" fillId="2" borderId="0" xfId="3" applyNumberFormat="1" applyFont="1" applyFill="1" applyBorder="1" applyAlignment="1" applyProtection="1">
      <alignment horizontal="right" vertical="center"/>
    </xf>
    <xf numFmtId="167" fontId="0" fillId="2" borderId="28" xfId="1" applyNumberFormat="1" applyFont="1" applyFill="1" applyBorder="1" applyAlignment="1">
      <alignment horizontal="center"/>
    </xf>
    <xf numFmtId="167" fontId="0" fillId="2" borderId="13" xfId="1" applyNumberFormat="1" applyFont="1" applyFill="1" applyBorder="1" applyAlignment="1">
      <alignment horizontal="center"/>
    </xf>
    <xf numFmtId="167" fontId="1" fillId="2" borderId="68" xfId="1" applyNumberFormat="1" applyFont="1" applyFill="1" applyBorder="1" applyAlignment="1">
      <alignment horizontal="center"/>
    </xf>
    <xf numFmtId="175" fontId="0" fillId="2" borderId="28" xfId="1" applyNumberFormat="1" applyFont="1" applyFill="1" applyBorder="1" applyAlignment="1">
      <alignment horizontal="center"/>
    </xf>
    <xf numFmtId="175" fontId="0" fillId="2" borderId="13" xfId="1" applyNumberFormat="1" applyFont="1" applyFill="1" applyBorder="1" applyAlignment="1">
      <alignment horizontal="center"/>
    </xf>
    <xf numFmtId="175" fontId="0" fillId="2" borderId="0" xfId="1" applyNumberFormat="1" applyFont="1" applyFill="1" applyBorder="1" applyAlignment="1">
      <alignment horizontal="center"/>
    </xf>
    <xf numFmtId="167" fontId="0" fillId="2" borderId="10" xfId="1" applyNumberFormat="1" applyFont="1" applyFill="1" applyBorder="1" applyAlignment="1">
      <alignment horizontal="center"/>
    </xf>
    <xf numFmtId="171" fontId="10" fillId="2" borderId="28" xfId="1" applyNumberFormat="1" applyFont="1" applyFill="1" applyBorder="1" applyAlignment="1">
      <alignment horizontal="center" vertical="center"/>
    </xf>
    <xf numFmtId="41" fontId="0" fillId="2" borderId="12" xfId="1" applyNumberFormat="1" applyFont="1" applyFill="1" applyBorder="1" applyAlignment="1">
      <alignment horizontal="left"/>
    </xf>
    <xf numFmtId="41" fontId="0" fillId="2" borderId="10" xfId="1" applyNumberFormat="1" applyFont="1" applyFill="1" applyBorder="1" applyAlignment="1">
      <alignment horizontal="left"/>
    </xf>
    <xf numFmtId="41" fontId="4" fillId="2" borderId="68" xfId="1" applyNumberFormat="1" applyFont="1" applyFill="1" applyBorder="1" applyAlignment="1">
      <alignment horizontal="left"/>
    </xf>
    <xf numFmtId="172" fontId="10" fillId="2" borderId="32" xfId="3" applyNumberFormat="1" applyFont="1" applyFill="1" applyBorder="1" applyAlignment="1" applyProtection="1">
      <alignment horizontal="right" vertical="center"/>
      <protection locked="0"/>
    </xf>
    <xf numFmtId="172" fontId="10" fillId="2" borderId="35" xfId="3" applyNumberFormat="1" applyFont="1" applyFill="1" applyBorder="1" applyAlignment="1" applyProtection="1">
      <alignment horizontal="right" vertical="center"/>
      <protection locked="0"/>
    </xf>
    <xf numFmtId="166" fontId="10" fillId="0" borderId="23" xfId="0" applyNumberFormat="1" applyFont="1" applyFill="1" applyBorder="1" applyAlignment="1">
      <alignment horizontal="center"/>
    </xf>
    <xf numFmtId="166" fontId="10" fillId="2" borderId="10" xfId="0" applyNumberFormat="1" applyFont="1" applyFill="1" applyBorder="1" applyAlignment="1">
      <alignment horizontal="center"/>
    </xf>
    <xf numFmtId="166" fontId="10" fillId="0" borderId="10" xfId="0" applyNumberFormat="1" applyFont="1" applyFill="1" applyBorder="1" applyAlignment="1">
      <alignment horizontal="center"/>
    </xf>
    <xf numFmtId="166" fontId="4" fillId="2" borderId="28" xfId="1" applyNumberFormat="1" applyFont="1" applyFill="1" applyBorder="1" applyAlignment="1">
      <alignment horizontal="center"/>
    </xf>
    <xf numFmtId="166" fontId="4" fillId="2" borderId="10" xfId="1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0" fontId="5" fillId="0" borderId="0" xfId="0" applyFont="1" applyFill="1"/>
    <xf numFmtId="166" fontId="10" fillId="0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71" fontId="20" fillId="2" borderId="0" xfId="0" applyNumberFormat="1" applyFont="1" applyFill="1"/>
    <xf numFmtId="166" fontId="10" fillId="2" borderId="23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 applyProtection="1"/>
    <xf numFmtId="0" fontId="7" fillId="4" borderId="0" xfId="0" applyFont="1" applyFill="1" applyProtection="1"/>
    <xf numFmtId="0" fontId="32" fillId="4" borderId="0" xfId="0" applyFont="1" applyFill="1" applyProtection="1"/>
    <xf numFmtId="0" fontId="33" fillId="4" borderId="0" xfId="0" applyFont="1" applyFill="1" applyProtection="1"/>
    <xf numFmtId="0" fontId="3" fillId="4" borderId="0" xfId="0" applyFont="1" applyFill="1" applyProtection="1"/>
    <xf numFmtId="0" fontId="3" fillId="2" borderId="0" xfId="0" applyFont="1" applyFill="1" applyProtection="1"/>
    <xf numFmtId="0" fontId="7" fillId="2" borderId="0" xfId="0" applyFont="1" applyFill="1" applyProtection="1"/>
    <xf numFmtId="0" fontId="32" fillId="2" borderId="0" xfId="0" applyFont="1" applyFill="1" applyProtection="1"/>
    <xf numFmtId="0" fontId="33" fillId="2" borderId="0" xfId="0" applyFont="1" applyFill="1" applyProtection="1"/>
    <xf numFmtId="0" fontId="0" fillId="2" borderId="0" xfId="0" applyFont="1" applyFill="1" applyProtection="1"/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Border="1" applyProtection="1"/>
    <xf numFmtId="0" fontId="0" fillId="2" borderId="0" xfId="0" applyFont="1" applyFill="1" applyBorder="1" applyProtection="1"/>
    <xf numFmtId="49" fontId="0" fillId="2" borderId="0" xfId="0" applyNumberFormat="1" applyFont="1" applyFill="1" applyAlignment="1" applyProtection="1">
      <alignment horizontal="right"/>
    </xf>
    <xf numFmtId="0" fontId="10" fillId="2" borderId="0" xfId="0" applyFont="1" applyFill="1" applyProtection="1"/>
    <xf numFmtId="0" fontId="5" fillId="2" borderId="0" xfId="0" applyFont="1" applyFill="1" applyProtection="1"/>
    <xf numFmtId="0" fontId="36" fillId="0" borderId="58" xfId="0" applyFont="1" applyBorder="1" applyAlignment="1" applyProtection="1">
      <alignment horizontal="center"/>
    </xf>
    <xf numFmtId="0" fontId="36" fillId="0" borderId="82" xfId="0" applyFont="1" applyBorder="1" applyAlignment="1" applyProtection="1">
      <alignment horizontal="center"/>
    </xf>
    <xf numFmtId="0" fontId="36" fillId="0" borderId="59" xfId="0" applyFont="1" applyBorder="1" applyAlignment="1" applyProtection="1">
      <alignment horizontal="center"/>
    </xf>
    <xf numFmtId="0" fontId="36" fillId="0" borderId="60" xfId="0" applyFont="1" applyBorder="1" applyAlignment="1" applyProtection="1">
      <alignment horizontal="center"/>
    </xf>
    <xf numFmtId="0" fontId="17" fillId="2" borderId="84" xfId="0" applyFont="1" applyFill="1" applyBorder="1" applyAlignment="1" applyProtection="1">
      <alignment horizontal="center" vertical="center" wrapText="1"/>
    </xf>
    <xf numFmtId="0" fontId="35" fillId="0" borderId="63" xfId="0" applyFont="1" applyBorder="1" applyAlignment="1" applyProtection="1">
      <alignment horizontal="center"/>
    </xf>
    <xf numFmtId="0" fontId="35" fillId="0" borderId="40" xfId="0" applyFont="1" applyBorder="1" applyProtection="1"/>
    <xf numFmtId="0" fontId="17" fillId="0" borderId="61" xfId="0" applyFont="1" applyBorder="1" applyAlignment="1" applyProtection="1">
      <alignment horizontal="center"/>
    </xf>
    <xf numFmtId="0" fontId="18" fillId="2" borderId="0" xfId="0" applyFont="1" applyFill="1" applyProtection="1"/>
    <xf numFmtId="0" fontId="35" fillId="0" borderId="64" xfId="0" applyFont="1" applyBorder="1" applyAlignment="1" applyProtection="1">
      <alignment horizontal="center"/>
    </xf>
    <xf numFmtId="0" fontId="35" fillId="0" borderId="52" xfId="0" applyFont="1" applyBorder="1" applyProtection="1"/>
    <xf numFmtId="0" fontId="17" fillId="0" borderId="57" xfId="0" applyFont="1" applyBorder="1" applyAlignment="1" applyProtection="1">
      <alignment horizontal="center"/>
    </xf>
    <xf numFmtId="0" fontId="2" fillId="2" borderId="0" xfId="0" applyFont="1" applyFill="1" applyProtection="1"/>
    <xf numFmtId="0" fontId="35" fillId="0" borderId="58" xfId="0" applyFont="1" applyBorder="1" applyAlignment="1" applyProtection="1">
      <alignment horizontal="center"/>
    </xf>
    <xf numFmtId="0" fontId="35" fillId="0" borderId="82" xfId="0" applyFont="1" applyBorder="1" applyProtection="1"/>
    <xf numFmtId="0" fontId="35" fillId="0" borderId="59" xfId="0" applyFont="1" applyBorder="1" applyAlignment="1" applyProtection="1">
      <alignment horizontal="center"/>
    </xf>
    <xf numFmtId="14" fontId="10" fillId="6" borderId="1" xfId="3" applyNumberFormat="1" applyFont="1" applyFill="1" applyBorder="1" applyAlignment="1" applyProtection="1">
      <alignment horizontal="left"/>
      <protection locked="0"/>
    </xf>
    <xf numFmtId="0" fontId="10" fillId="6" borderId="1" xfId="3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/>
    <xf numFmtId="0" fontId="6" fillId="2" borderId="0" xfId="0" applyFont="1" applyFill="1" applyProtection="1"/>
    <xf numFmtId="0" fontId="5" fillId="4" borderId="0" xfId="0" applyFont="1" applyFill="1" applyProtection="1"/>
    <xf numFmtId="0" fontId="0" fillId="4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0" fillId="4" borderId="0" xfId="0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/>
    </xf>
    <xf numFmtId="14" fontId="8" fillId="5" borderId="1" xfId="3" applyNumberFormat="1" applyFont="1" applyFill="1" applyBorder="1" applyAlignment="1" applyProtection="1"/>
    <xf numFmtId="0" fontId="0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13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0" fillId="0" borderId="0" xfId="0" applyFont="1" applyFill="1" applyProtection="1"/>
    <xf numFmtId="0" fontId="3" fillId="2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right"/>
    </xf>
    <xf numFmtId="0" fontId="0" fillId="5" borderId="0" xfId="0" applyFont="1" applyFill="1" applyProtection="1"/>
    <xf numFmtId="0" fontId="0" fillId="2" borderId="5" xfId="0" applyFont="1" applyFill="1" applyBorder="1" applyProtection="1"/>
    <xf numFmtId="0" fontId="0" fillId="2" borderId="6" xfId="0" applyFont="1" applyFill="1" applyBorder="1" applyProtection="1"/>
    <xf numFmtId="0" fontId="0" fillId="2" borderId="7" xfId="0" applyFont="1" applyFill="1" applyBorder="1" applyProtection="1"/>
    <xf numFmtId="0" fontId="3" fillId="0" borderId="0" xfId="0" applyFont="1" applyFill="1" applyBorder="1" applyProtection="1"/>
    <xf numFmtId="0" fontId="14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1" fontId="0" fillId="2" borderId="1" xfId="0" applyNumberFormat="1" applyFont="1" applyFill="1" applyBorder="1" applyAlignment="1" applyProtection="1"/>
    <xf numFmtId="1" fontId="0" fillId="2" borderId="8" xfId="0" applyNumberFormat="1" applyFont="1" applyFill="1" applyBorder="1" applyAlignment="1" applyProtection="1"/>
    <xf numFmtId="0" fontId="5" fillId="2" borderId="0" xfId="0" applyFont="1" applyFill="1" applyBorder="1" applyProtection="1"/>
    <xf numFmtId="1" fontId="0" fillId="2" borderId="8" xfId="0" applyNumberFormat="1" applyFont="1" applyFill="1" applyBorder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18" fillId="4" borderId="0" xfId="0" applyFont="1" applyFill="1" applyBorder="1" applyProtection="1"/>
    <xf numFmtId="0" fontId="5" fillId="4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horizontal="center"/>
    </xf>
    <xf numFmtId="0" fontId="0" fillId="2" borderId="6" xfId="0" applyFont="1" applyFill="1" applyBorder="1" applyAlignment="1" applyProtection="1">
      <alignment horizontal="left" wrapText="1"/>
    </xf>
    <xf numFmtId="1" fontId="0" fillId="2" borderId="6" xfId="0" applyNumberFormat="1" applyFont="1" applyFill="1" applyBorder="1" applyAlignment="1" applyProtection="1">
      <alignment horizontal="right" wrapText="1"/>
    </xf>
    <xf numFmtId="0" fontId="10" fillId="8" borderId="6" xfId="0" applyFont="1" applyFill="1" applyBorder="1" applyProtection="1"/>
    <xf numFmtId="0" fontId="10" fillId="2" borderId="6" xfId="0" applyFont="1" applyFill="1" applyBorder="1" applyAlignment="1" applyProtection="1">
      <alignment horizontal="right"/>
    </xf>
    <xf numFmtId="0" fontId="10" fillId="2" borderId="6" xfId="0" applyFont="1" applyFill="1" applyBorder="1" applyProtection="1"/>
    <xf numFmtId="164" fontId="19" fillId="2" borderId="0" xfId="0" applyNumberFormat="1" applyFont="1" applyFill="1" applyBorder="1" applyProtection="1"/>
    <xf numFmtId="0" fontId="0" fillId="8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0" fillId="2" borderId="1" xfId="0" applyFont="1" applyFill="1" applyBorder="1" applyProtection="1"/>
    <xf numFmtId="0" fontId="0" fillId="2" borderId="1" xfId="0" applyFont="1" applyFill="1" applyBorder="1" applyAlignment="1" applyProtection="1">
      <alignment horizontal="center"/>
    </xf>
    <xf numFmtId="165" fontId="10" fillId="2" borderId="1" xfId="1" applyNumberFormat="1" applyFont="1" applyFill="1" applyBorder="1" applyAlignment="1" applyProtection="1">
      <alignment horizontal="center"/>
    </xf>
    <xf numFmtId="165" fontId="10" fillId="2" borderId="0" xfId="1" applyNumberFormat="1" applyFont="1" applyFill="1" applyBorder="1" applyAlignment="1" applyProtection="1">
      <alignment horizontal="center"/>
    </xf>
    <xf numFmtId="0" fontId="0" fillId="2" borderId="10" xfId="0" applyFont="1" applyFill="1" applyBorder="1" applyProtection="1"/>
    <xf numFmtId="0" fontId="0" fillId="2" borderId="10" xfId="0" applyFont="1" applyFill="1" applyBorder="1" applyAlignment="1" applyProtection="1">
      <alignment horizontal="center"/>
    </xf>
    <xf numFmtId="165" fontId="10" fillId="2" borderId="10" xfId="1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175" fontId="4" fillId="2" borderId="6" xfId="1" applyNumberFormat="1" applyFont="1" applyFill="1" applyBorder="1" applyAlignment="1" applyProtection="1">
      <alignment horizontal="right"/>
    </xf>
    <xf numFmtId="165" fontId="0" fillId="2" borderId="6" xfId="1" applyNumberFormat="1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left"/>
    </xf>
    <xf numFmtId="165" fontId="0" fillId="2" borderId="6" xfId="1" applyNumberFormat="1" applyFont="1" applyFill="1" applyBorder="1" applyAlignment="1" applyProtection="1">
      <alignment horizontal="left"/>
    </xf>
    <xf numFmtId="0" fontId="2" fillId="4" borderId="10" xfId="0" applyFont="1" applyFill="1" applyBorder="1" applyProtection="1"/>
    <xf numFmtId="0" fontId="4" fillId="2" borderId="23" xfId="0" applyFont="1" applyFill="1" applyBorder="1" applyProtection="1"/>
    <xf numFmtId="0" fontId="4" fillId="2" borderId="42" xfId="0" applyFont="1" applyFill="1" applyBorder="1" applyProtection="1"/>
    <xf numFmtId="0" fontId="0" fillId="2" borderId="42" xfId="0" applyFont="1" applyFill="1" applyBorder="1" applyProtection="1"/>
    <xf numFmtId="49" fontId="0" fillId="2" borderId="19" xfId="0" applyNumberFormat="1" applyFont="1" applyFill="1" applyBorder="1" applyAlignment="1" applyProtection="1">
      <alignment horizontal="right"/>
    </xf>
    <xf numFmtId="0" fontId="29" fillId="2" borderId="47" xfId="0" applyFont="1" applyFill="1" applyBorder="1" applyProtection="1"/>
    <xf numFmtId="0" fontId="4" fillId="2" borderId="47" xfId="0" applyFont="1" applyFill="1" applyBorder="1" applyProtection="1"/>
    <xf numFmtId="0" fontId="4" fillId="2" borderId="47" xfId="0" applyFont="1" applyFill="1" applyBorder="1" applyAlignment="1" applyProtection="1">
      <alignment horizontal="center"/>
    </xf>
    <xf numFmtId="175" fontId="4" fillId="2" borderId="47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right"/>
    </xf>
    <xf numFmtId="172" fontId="0" fillId="2" borderId="1" xfId="0" applyNumberFormat="1" applyFont="1" applyFill="1" applyBorder="1" applyAlignment="1" applyProtection="1">
      <alignment horizontal="right"/>
    </xf>
    <xf numFmtId="0" fontId="0" fillId="2" borderId="13" xfId="0" applyFont="1" applyFill="1" applyBorder="1" applyProtection="1"/>
    <xf numFmtId="0" fontId="0" fillId="2" borderId="13" xfId="0" applyFont="1" applyFill="1" applyBorder="1" applyAlignment="1" applyProtection="1">
      <alignment horizontal="center"/>
    </xf>
    <xf numFmtId="0" fontId="2" fillId="4" borderId="11" xfId="0" applyFont="1" applyFill="1" applyBorder="1" applyProtection="1"/>
    <xf numFmtId="0" fontId="5" fillId="4" borderId="11" xfId="0" applyFont="1" applyFill="1" applyBorder="1" applyProtection="1"/>
    <xf numFmtId="0" fontId="5" fillId="4" borderId="77" xfId="0" applyFont="1" applyFill="1" applyBorder="1" applyProtection="1"/>
    <xf numFmtId="49" fontId="4" fillId="2" borderId="0" xfId="0" applyNumberFormat="1" applyFont="1" applyFill="1" applyAlignment="1" applyProtection="1">
      <alignment horizontal="right"/>
    </xf>
    <xf numFmtId="0" fontId="4" fillId="2" borderId="28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/>
    </xf>
    <xf numFmtId="0" fontId="4" fillId="2" borderId="10" xfId="0" applyFont="1" applyFill="1" applyBorder="1" applyProtection="1"/>
    <xf numFmtId="0" fontId="4" fillId="2" borderId="6" xfId="0" applyFont="1" applyFill="1" applyBorder="1" applyProtection="1"/>
    <xf numFmtId="0" fontId="4" fillId="2" borderId="6" xfId="0" applyFont="1" applyFill="1" applyBorder="1" applyAlignment="1" applyProtection="1">
      <alignment horizontal="right"/>
    </xf>
    <xf numFmtId="0" fontId="0" fillId="2" borderId="11" xfId="0" applyFont="1" applyFill="1" applyBorder="1" applyProtection="1"/>
    <xf numFmtId="0" fontId="4" fillId="2" borderId="11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7" borderId="0" xfId="0" applyFont="1" applyFill="1" applyProtection="1"/>
    <xf numFmtId="0" fontId="0" fillId="7" borderId="0" xfId="0" applyFont="1" applyFill="1" applyBorder="1" applyProtection="1"/>
    <xf numFmtId="0" fontId="0" fillId="7" borderId="0" xfId="0" applyFont="1" applyFill="1" applyBorder="1" applyAlignment="1" applyProtection="1">
      <alignment horizontal="center"/>
    </xf>
    <xf numFmtId="1" fontId="0" fillId="7" borderId="0" xfId="0" applyNumberFormat="1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horizontal="left"/>
    </xf>
    <xf numFmtId="0" fontId="0" fillId="2" borderId="37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center"/>
    </xf>
    <xf numFmtId="0" fontId="4" fillId="7" borderId="0" xfId="0" applyFont="1" applyFill="1" applyBorder="1" applyProtection="1"/>
    <xf numFmtId="0" fontId="4" fillId="7" borderId="0" xfId="0" applyFont="1" applyFill="1" applyBorder="1" applyAlignment="1" applyProtection="1">
      <alignment horizontal="right"/>
    </xf>
    <xf numFmtId="168" fontId="0" fillId="7" borderId="0" xfId="0" applyNumberFormat="1" applyFont="1" applyFill="1" applyBorder="1" applyProtection="1"/>
    <xf numFmtId="167" fontId="17" fillId="7" borderId="0" xfId="3" applyNumberFormat="1" applyFont="1" applyFill="1" applyBorder="1" applyAlignment="1" applyProtection="1">
      <alignment horizontal="right" vertical="center"/>
    </xf>
    <xf numFmtId="49" fontId="10" fillId="2" borderId="0" xfId="0" applyNumberFormat="1" applyFont="1" applyFill="1" applyAlignment="1" applyProtection="1">
      <alignment horizontal="right"/>
    </xf>
    <xf numFmtId="0" fontId="1" fillId="2" borderId="0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Protection="1"/>
    <xf numFmtId="172" fontId="10" fillId="2" borderId="0" xfId="3" applyNumberFormat="1" applyFont="1" applyFill="1" applyBorder="1" applyAlignment="1" applyProtection="1">
      <alignment horizontal="right" vertical="center"/>
    </xf>
    <xf numFmtId="1" fontId="0" fillId="2" borderId="0" xfId="0" applyNumberFormat="1" applyFont="1" applyFill="1" applyBorder="1" applyAlignment="1" applyProtection="1">
      <alignment horizontal="center"/>
    </xf>
    <xf numFmtId="166" fontId="2" fillId="2" borderId="0" xfId="0" applyNumberFormat="1" applyFont="1" applyFill="1" applyBorder="1" applyAlignment="1" applyProtection="1">
      <alignment horizontal="center"/>
    </xf>
    <xf numFmtId="172" fontId="0" fillId="2" borderId="0" xfId="0" applyNumberFormat="1" applyFont="1" applyFill="1" applyBorder="1" applyProtection="1"/>
    <xf numFmtId="1" fontId="0" fillId="2" borderId="0" xfId="0" applyNumberFormat="1" applyFont="1" applyFill="1" applyProtection="1"/>
    <xf numFmtId="0" fontId="3" fillId="2" borderId="0" xfId="0" applyFont="1" applyFill="1" applyAlignment="1" applyProtection="1">
      <alignment horizontal="left"/>
    </xf>
    <xf numFmtId="172" fontId="0" fillId="2" borderId="0" xfId="0" applyNumberFormat="1" applyFont="1" applyFill="1" applyProtection="1"/>
    <xf numFmtId="1" fontId="3" fillId="2" borderId="0" xfId="0" applyNumberFormat="1" applyFont="1" applyFill="1" applyProtection="1"/>
    <xf numFmtId="172" fontId="10" fillId="2" borderId="41" xfId="3" applyNumberFormat="1" applyFont="1" applyFill="1" applyBorder="1" applyAlignment="1" applyProtection="1">
      <alignment horizontal="right" vertical="center"/>
      <protection locked="0"/>
    </xf>
    <xf numFmtId="172" fontId="0" fillId="2" borderId="0" xfId="0" applyNumberFormat="1" applyFont="1" applyFill="1" applyBorder="1" applyAlignment="1" applyProtection="1">
      <alignment horizontal="right"/>
      <protection locked="0"/>
    </xf>
    <xf numFmtId="172" fontId="0" fillId="2" borderId="1" xfId="0" applyNumberFormat="1" applyFont="1" applyFill="1" applyBorder="1" applyAlignment="1" applyProtection="1">
      <alignment horizontal="right"/>
      <protection locked="0"/>
    </xf>
    <xf numFmtId="172" fontId="0" fillId="2" borderId="13" xfId="0" applyNumberFormat="1" applyFont="1" applyFill="1" applyBorder="1" applyAlignment="1" applyProtection="1">
      <alignment horizontal="right"/>
      <protection locked="0"/>
    </xf>
    <xf numFmtId="9" fontId="8" fillId="10" borderId="6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4" borderId="0" xfId="0" applyFill="1" applyProtection="1"/>
    <xf numFmtId="0" fontId="2" fillId="4" borderId="76" xfId="0" applyFont="1" applyFill="1" applyBorder="1" applyProtection="1"/>
    <xf numFmtId="0" fontId="3" fillId="2" borderId="42" xfId="0" applyFont="1" applyFill="1" applyBorder="1" applyProtection="1"/>
    <xf numFmtId="175" fontId="8" fillId="2" borderId="47" xfId="0" applyNumberFormat="1" applyFont="1" applyFill="1" applyBorder="1" applyProtection="1"/>
    <xf numFmtId="168" fontId="38" fillId="2" borderId="11" xfId="0" applyNumberFormat="1" applyFont="1" applyFill="1" applyBorder="1" applyAlignment="1" applyProtection="1">
      <alignment wrapText="1"/>
    </xf>
    <xf numFmtId="167" fontId="17" fillId="2" borderId="11" xfId="3" applyNumberFormat="1" applyFont="1" applyFill="1" applyBorder="1" applyAlignment="1" applyProtection="1">
      <alignment horizontal="right" vertical="center"/>
    </xf>
    <xf numFmtId="168" fontId="0" fillId="2" borderId="11" xfId="0" applyNumberFormat="1" applyFont="1" applyFill="1" applyBorder="1" applyProtection="1"/>
    <xf numFmtId="168" fontId="38" fillId="2" borderId="0" xfId="0" applyNumberFormat="1" applyFont="1" applyFill="1" applyBorder="1" applyAlignment="1" applyProtection="1">
      <alignment wrapText="1"/>
    </xf>
    <xf numFmtId="167" fontId="17" fillId="2" borderId="0" xfId="3" applyNumberFormat="1" applyFont="1" applyFill="1" applyBorder="1" applyAlignment="1" applyProtection="1">
      <alignment horizontal="right" vertical="center"/>
    </xf>
    <xf numFmtId="168" fontId="0" fillId="2" borderId="0" xfId="0" applyNumberFormat="1" applyFont="1" applyFill="1" applyBorder="1" applyProtection="1"/>
    <xf numFmtId="0" fontId="3" fillId="2" borderId="1" xfId="0" applyFont="1" applyFill="1" applyBorder="1" applyProtection="1"/>
    <xf numFmtId="0" fontId="10" fillId="2" borderId="0" xfId="0" applyFont="1" applyFill="1" applyBorder="1" applyProtection="1"/>
    <xf numFmtId="166" fontId="0" fillId="2" borderId="28" xfId="0" applyNumberFormat="1" applyFont="1" applyFill="1" applyBorder="1" applyAlignment="1">
      <alignment horizontal="left"/>
    </xf>
    <xf numFmtId="166" fontId="0" fillId="2" borderId="1" xfId="0" applyNumberFormat="1" applyFont="1" applyFill="1" applyBorder="1" applyAlignment="1">
      <alignment horizontal="left"/>
    </xf>
    <xf numFmtId="166" fontId="0" fillId="2" borderId="66" xfId="0" applyNumberFormat="1" applyFont="1" applyFill="1" applyBorder="1" applyAlignment="1">
      <alignment horizontal="left"/>
    </xf>
    <xf numFmtId="166" fontId="0" fillId="2" borderId="13" xfId="0" applyNumberFormat="1" applyFont="1" applyFill="1" applyBorder="1" applyAlignment="1">
      <alignment horizontal="left"/>
    </xf>
    <xf numFmtId="166" fontId="0" fillId="2" borderId="28" xfId="0" applyNumberFormat="1" applyFont="1" applyFill="1" applyBorder="1"/>
    <xf numFmtId="166" fontId="0" fillId="2" borderId="1" xfId="0" applyNumberFormat="1" applyFont="1" applyFill="1" applyBorder="1"/>
    <xf numFmtId="14" fontId="0" fillId="6" borderId="0" xfId="0" applyNumberFormat="1" applyFont="1" applyFill="1" applyAlignment="1" applyProtection="1">
      <alignment horizontal="right"/>
      <protection locked="0"/>
    </xf>
    <xf numFmtId="0" fontId="0" fillId="0" borderId="0" xfId="0" applyFont="1" applyProtection="1"/>
    <xf numFmtId="0" fontId="5" fillId="0" borderId="0" xfId="0" applyFont="1" applyProtection="1"/>
    <xf numFmtId="0" fontId="0" fillId="2" borderId="9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left"/>
    </xf>
    <xf numFmtId="0" fontId="3" fillId="2" borderId="12" xfId="0" applyFont="1" applyFill="1" applyBorder="1" applyAlignment="1" applyProtection="1">
      <alignment horizontal="left"/>
    </xf>
    <xf numFmtId="0" fontId="18" fillId="2" borderId="10" xfId="0" applyFont="1" applyFill="1" applyBorder="1" applyAlignment="1" applyProtection="1">
      <alignment horizontal="left"/>
    </xf>
    <xf numFmtId="9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6" fontId="3" fillId="2" borderId="0" xfId="0" applyNumberFormat="1" applyFont="1" applyFill="1" applyBorder="1" applyProtection="1"/>
    <xf numFmtId="14" fontId="3" fillId="2" borderId="0" xfId="0" applyNumberFormat="1" applyFont="1" applyFill="1" applyBorder="1" applyAlignment="1" applyProtection="1"/>
    <xf numFmtId="14" fontId="3" fillId="2" borderId="0" xfId="0" applyNumberFormat="1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center"/>
    </xf>
    <xf numFmtId="9" fontId="5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wrapText="1"/>
    </xf>
    <xf numFmtId="9" fontId="5" fillId="2" borderId="0" xfId="0" applyNumberFormat="1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/>
    </xf>
    <xf numFmtId="9" fontId="5" fillId="2" borderId="0" xfId="2" applyFont="1" applyFill="1" applyProtection="1"/>
    <xf numFmtId="165" fontId="5" fillId="2" borderId="0" xfId="1" applyNumberFormat="1" applyFont="1" applyFill="1" applyBorder="1" applyAlignment="1" applyProtection="1">
      <alignment horizontal="center"/>
    </xf>
    <xf numFmtId="165" fontId="5" fillId="2" borderId="0" xfId="0" applyNumberFormat="1" applyFont="1" applyFill="1" applyProtection="1"/>
    <xf numFmtId="165" fontId="2" fillId="2" borderId="0" xfId="1" applyNumberFormat="1" applyFont="1" applyFill="1" applyBorder="1" applyAlignment="1" applyProtection="1">
      <alignment horizontal="center"/>
    </xf>
    <xf numFmtId="9" fontId="5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Protection="1"/>
    <xf numFmtId="172" fontId="5" fillId="2" borderId="0" xfId="0" applyNumberFormat="1" applyFont="1" applyFill="1" applyBorder="1" applyAlignment="1" applyProtection="1">
      <alignment horizontal="right"/>
    </xf>
    <xf numFmtId="172" fontId="5" fillId="2" borderId="32" xfId="3" applyNumberFormat="1" applyFont="1" applyFill="1" applyBorder="1" applyAlignment="1" applyProtection="1">
      <alignment horizontal="right" vertical="center"/>
    </xf>
    <xf numFmtId="1" fontId="5" fillId="2" borderId="0" xfId="0" applyNumberFormat="1" applyFont="1" applyFill="1" applyProtection="1"/>
    <xf numFmtId="0" fontId="5" fillId="2" borderId="0" xfId="0" applyFont="1" applyFill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9" fontId="2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172" fontId="5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172" fontId="2" fillId="2" borderId="0" xfId="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wrapText="1"/>
    </xf>
    <xf numFmtId="167" fontId="3" fillId="2" borderId="0" xfId="1" applyNumberFormat="1" applyFont="1" applyFill="1" applyProtection="1"/>
    <xf numFmtId="175" fontId="0" fillId="2" borderId="0" xfId="0" applyNumberFormat="1" applyFont="1" applyFill="1" applyBorder="1"/>
    <xf numFmtId="175" fontId="0" fillId="2" borderId="13" xfId="0" applyNumberFormat="1" applyFont="1" applyFill="1" applyBorder="1"/>
    <xf numFmtId="175" fontId="4" fillId="2" borderId="68" xfId="0" applyNumberFormat="1" applyFont="1" applyFill="1" applyBorder="1"/>
    <xf numFmtId="175" fontId="10" fillId="2" borderId="1" xfId="3" applyNumberFormat="1" applyFont="1" applyFill="1" applyBorder="1" applyAlignment="1" applyProtection="1">
      <alignment horizontal="right" vertical="center"/>
    </xf>
    <xf numFmtId="175" fontId="8" fillId="2" borderId="30" xfId="3" applyNumberFormat="1" applyFont="1" applyFill="1" applyBorder="1" applyAlignment="1" applyProtection="1">
      <alignment horizontal="right" vertical="center"/>
    </xf>
    <xf numFmtId="175" fontId="8" fillId="2" borderId="31" xfId="3" applyNumberFormat="1" applyFont="1" applyFill="1" applyBorder="1" applyAlignment="1" applyProtection="1">
      <alignment horizontal="right" vertical="center"/>
    </xf>
    <xf numFmtId="175" fontId="10" fillId="2" borderId="35" xfId="3" applyNumberFormat="1" applyFont="1" applyFill="1" applyBorder="1" applyAlignment="1" applyProtection="1">
      <alignment horizontal="right" vertical="center"/>
      <protection locked="0"/>
    </xf>
    <xf numFmtId="175" fontId="8" fillId="2" borderId="32" xfId="3" applyNumberFormat="1" applyFont="1" applyFill="1" applyBorder="1" applyAlignment="1" applyProtection="1">
      <alignment horizontal="right" vertical="center"/>
    </xf>
    <xf numFmtId="175" fontId="8" fillId="2" borderId="33" xfId="3" applyNumberFormat="1" applyFont="1" applyFill="1" applyBorder="1" applyAlignment="1" applyProtection="1">
      <alignment horizontal="right" vertical="center"/>
    </xf>
    <xf numFmtId="175" fontId="10" fillId="2" borderId="98" xfId="3" applyNumberFormat="1" applyFont="1" applyFill="1" applyBorder="1" applyAlignment="1" applyProtection="1">
      <alignment horizontal="right" vertical="center"/>
    </xf>
    <xf numFmtId="175" fontId="8" fillId="2" borderId="39" xfId="3" applyNumberFormat="1" applyFont="1" applyFill="1" applyBorder="1" applyAlignment="1" applyProtection="1">
      <alignment horizontal="right" vertical="center"/>
    </xf>
    <xf numFmtId="175" fontId="10" fillId="0" borderId="98" xfId="3" applyNumberFormat="1" applyFont="1" applyFill="1" applyBorder="1" applyAlignment="1" applyProtection="1">
      <alignment horizontal="right" vertical="center"/>
    </xf>
    <xf numFmtId="175" fontId="8" fillId="0" borderId="38" xfId="3" applyNumberFormat="1" applyFont="1" applyFill="1" applyBorder="1" applyAlignment="1" applyProtection="1">
      <alignment horizontal="right" vertical="center"/>
    </xf>
    <xf numFmtId="175" fontId="8" fillId="0" borderId="39" xfId="3" applyNumberFormat="1" applyFont="1" applyFill="1" applyBorder="1" applyAlignment="1" applyProtection="1">
      <alignment horizontal="right" vertical="center"/>
    </xf>
    <xf numFmtId="175" fontId="10" fillId="2" borderId="32" xfId="3" applyNumberFormat="1" applyFont="1" applyFill="1" applyBorder="1" applyAlignment="1" applyProtection="1">
      <alignment horizontal="right" vertical="center"/>
      <protection locked="0"/>
    </xf>
    <xf numFmtId="175" fontId="8" fillId="2" borderId="35" xfId="3" applyNumberFormat="1" applyFont="1" applyFill="1" applyBorder="1" applyAlignment="1" applyProtection="1">
      <alignment horizontal="right" vertical="center"/>
      <protection locked="0"/>
    </xf>
    <xf numFmtId="175" fontId="10" fillId="2" borderId="41" xfId="3" applyNumberFormat="1" applyFont="1" applyFill="1" applyBorder="1" applyAlignment="1" applyProtection="1">
      <alignment horizontal="right" vertical="center"/>
      <protection locked="0"/>
    </xf>
    <xf numFmtId="175" fontId="0" fillId="2" borderId="0" xfId="0" applyNumberFormat="1" applyFont="1" applyFill="1" applyBorder="1" applyAlignment="1" applyProtection="1">
      <alignment horizontal="right"/>
      <protection locked="0"/>
    </xf>
    <xf numFmtId="175" fontId="0" fillId="2" borderId="1" xfId="0" applyNumberFormat="1" applyFont="1" applyFill="1" applyBorder="1" applyAlignment="1" applyProtection="1">
      <alignment horizontal="right"/>
      <protection locked="0"/>
    </xf>
    <xf numFmtId="175" fontId="0" fillId="2" borderId="1" xfId="0" applyNumberFormat="1" applyFont="1" applyFill="1" applyBorder="1" applyAlignment="1" applyProtection="1">
      <alignment horizontal="right"/>
    </xf>
    <xf numFmtId="175" fontId="0" fillId="2" borderId="13" xfId="0" applyNumberFormat="1" applyFont="1" applyFill="1" applyBorder="1" applyAlignment="1" applyProtection="1">
      <alignment horizontal="right"/>
      <protection locked="0"/>
    </xf>
    <xf numFmtId="175" fontId="8" fillId="2" borderId="32" xfId="3" applyNumberFormat="1" applyFont="1" applyFill="1" applyBorder="1" applyAlignment="1" applyProtection="1">
      <alignment horizontal="right" vertical="center"/>
      <protection locked="0"/>
    </xf>
    <xf numFmtId="175" fontId="10" fillId="2" borderId="34" xfId="3" applyNumberFormat="1" applyFont="1" applyFill="1" applyBorder="1" applyAlignment="1" applyProtection="1">
      <alignment horizontal="right" vertical="center"/>
    </xf>
    <xf numFmtId="175" fontId="4" fillId="2" borderId="1" xfId="0" applyNumberFormat="1" applyFont="1" applyFill="1" applyBorder="1" applyProtection="1"/>
    <xf numFmtId="174" fontId="10" fillId="2" borderId="34" xfId="3" applyNumberFormat="1" applyFont="1" applyFill="1" applyBorder="1" applyAlignment="1" applyProtection="1">
      <alignment horizontal="right" vertical="center"/>
    </xf>
    <xf numFmtId="174" fontId="8" fillId="2" borderId="34" xfId="3" applyNumberFormat="1" applyFont="1" applyFill="1" applyBorder="1" applyAlignment="1" applyProtection="1">
      <alignment horizontal="right" vertical="center"/>
    </xf>
    <xf numFmtId="174" fontId="8" fillId="2" borderId="35" xfId="3" applyNumberFormat="1" applyFont="1" applyFill="1" applyBorder="1" applyAlignment="1" applyProtection="1">
      <alignment horizontal="right" vertical="center"/>
    </xf>
    <xf numFmtId="174" fontId="8" fillId="2" borderId="34" xfId="3" applyNumberFormat="1" applyFont="1" applyFill="1" applyBorder="1" applyAlignment="1" applyProtection="1">
      <alignment horizontal="right" vertical="center"/>
      <protection locked="0"/>
    </xf>
    <xf numFmtId="174" fontId="8" fillId="2" borderId="0" xfId="3" applyNumberFormat="1" applyFont="1" applyFill="1" applyBorder="1" applyAlignment="1" applyProtection="1">
      <alignment horizontal="right" vertical="center"/>
      <protection locked="0"/>
    </xf>
    <xf numFmtId="175" fontId="10" fillId="2" borderId="1" xfId="3" applyNumberFormat="1" applyFont="1" applyFill="1" applyBorder="1" applyAlignment="1" applyProtection="1">
      <alignment horizontal="right" vertical="center"/>
      <protection locked="0"/>
    </xf>
    <xf numFmtId="175" fontId="10" fillId="2" borderId="13" xfId="3" applyNumberFormat="1" applyFont="1" applyFill="1" applyBorder="1" applyAlignment="1" applyProtection="1">
      <alignment horizontal="right" vertical="center"/>
      <protection locked="0"/>
    </xf>
    <xf numFmtId="174" fontId="8" fillId="2" borderId="30" xfId="3" applyNumberFormat="1" applyFont="1" applyFill="1" applyBorder="1" applyAlignment="1" applyProtection="1">
      <alignment horizontal="right" vertical="center"/>
    </xf>
    <xf numFmtId="174" fontId="8" fillId="2" borderId="31" xfId="3" applyNumberFormat="1" applyFont="1" applyFill="1" applyBorder="1" applyAlignment="1" applyProtection="1">
      <alignment horizontal="right" vertical="center"/>
    </xf>
    <xf numFmtId="175" fontId="1" fillId="2" borderId="28" xfId="1" applyNumberFormat="1" applyFont="1" applyFill="1" applyBorder="1" applyAlignment="1">
      <alignment horizontal="center"/>
    </xf>
    <xf numFmtId="175" fontId="1" fillId="2" borderId="13" xfId="1" applyNumberFormat="1" applyFont="1" applyFill="1" applyBorder="1" applyAlignment="1">
      <alignment horizontal="center"/>
    </xf>
    <xf numFmtId="175" fontId="0" fillId="2" borderId="10" xfId="0" applyNumberFormat="1" applyFont="1" applyFill="1" applyBorder="1" applyAlignment="1">
      <alignment horizontal="center"/>
    </xf>
    <xf numFmtId="175" fontId="1" fillId="2" borderId="28" xfId="1" applyNumberFormat="1" applyFont="1" applyFill="1" applyBorder="1" applyAlignment="1"/>
    <xf numFmtId="175" fontId="4" fillId="2" borderId="13" xfId="1" applyNumberFormat="1" applyFont="1" applyFill="1" applyBorder="1" applyAlignment="1"/>
    <xf numFmtId="175" fontId="0" fillId="2" borderId="11" xfId="1" applyNumberFormat="1" applyFont="1" applyFill="1" applyBorder="1" applyAlignment="1">
      <alignment horizontal="center"/>
    </xf>
    <xf numFmtId="175" fontId="0" fillId="2" borderId="11" xfId="0" applyNumberFormat="1" applyFont="1" applyFill="1" applyBorder="1" applyAlignment="1">
      <alignment horizontal="center"/>
    </xf>
    <xf numFmtId="175" fontId="0" fillId="2" borderId="0" xfId="0" applyNumberFormat="1" applyFont="1" applyFill="1" applyBorder="1" applyAlignment="1">
      <alignment horizontal="center"/>
    </xf>
    <xf numFmtId="175" fontId="1" fillId="2" borderId="12" xfId="1" applyNumberFormat="1" applyFont="1" applyFill="1" applyBorder="1" applyAlignment="1"/>
    <xf numFmtId="175" fontId="10" fillId="2" borderId="13" xfId="1" applyNumberFormat="1" applyFont="1" applyFill="1" applyBorder="1" applyAlignment="1"/>
    <xf numFmtId="175" fontId="1" fillId="2" borderId="13" xfId="1" applyNumberFormat="1" applyFont="1" applyFill="1" applyBorder="1" applyAlignment="1"/>
    <xf numFmtId="175" fontId="4" fillId="2" borderId="13" xfId="1" applyNumberFormat="1" applyFont="1" applyFill="1" applyBorder="1" applyAlignment="1">
      <alignment horizontal="center"/>
    </xf>
    <xf numFmtId="175" fontId="1" fillId="2" borderId="10" xfId="1" applyNumberFormat="1" applyFont="1" applyFill="1" applyBorder="1" applyAlignment="1"/>
    <xf numFmtId="175" fontId="1" fillId="2" borderId="68" xfId="1" applyNumberFormat="1" applyFont="1" applyFill="1" applyBorder="1" applyAlignment="1"/>
    <xf numFmtId="175" fontId="4" fillId="2" borderId="68" xfId="1" applyNumberFormat="1" applyFont="1" applyFill="1" applyBorder="1" applyAlignment="1"/>
    <xf numFmtId="175" fontId="0" fillId="2" borderId="28" xfId="0" applyNumberFormat="1" applyFont="1" applyFill="1" applyBorder="1"/>
    <xf numFmtId="175" fontId="4" fillId="2" borderId="49" xfId="0" applyNumberFormat="1" applyFont="1" applyFill="1" applyBorder="1"/>
    <xf numFmtId="175" fontId="4" fillId="2" borderId="70" xfId="1" applyNumberFormat="1" applyFont="1" applyFill="1" applyBorder="1" applyAlignment="1"/>
    <xf numFmtId="175" fontId="4" fillId="2" borderId="72" xfId="1" applyNumberFormat="1" applyFont="1" applyFill="1" applyBorder="1" applyAlignment="1"/>
    <xf numFmtId="175" fontId="4" fillId="2" borderId="74" xfId="1" applyNumberFormat="1" applyFont="1" applyFill="1" applyBorder="1" applyAlignment="1"/>
    <xf numFmtId="175" fontId="1" fillId="2" borderId="70" xfId="1" applyNumberFormat="1" applyFont="1" applyFill="1" applyBorder="1" applyAlignment="1"/>
    <xf numFmtId="175" fontId="1" fillId="2" borderId="97" xfId="1" applyNumberFormat="1" applyFont="1" applyFill="1" applyBorder="1" applyAlignment="1"/>
    <xf numFmtId="175" fontId="17" fillId="2" borderId="85" xfId="0" applyNumberFormat="1" applyFont="1" applyFill="1" applyBorder="1" applyAlignment="1" applyProtection="1">
      <alignment horizontal="center"/>
    </xf>
    <xf numFmtId="175" fontId="17" fillId="2" borderId="61" xfId="0" applyNumberFormat="1" applyFont="1" applyFill="1" applyBorder="1" applyAlignment="1" applyProtection="1">
      <alignment horizontal="center"/>
    </xf>
    <xf numFmtId="175" fontId="17" fillId="2" borderId="62" xfId="0" applyNumberFormat="1" applyFont="1" applyFill="1" applyBorder="1" applyAlignment="1" applyProtection="1">
      <alignment horizontal="center"/>
    </xf>
    <xf numFmtId="175" fontId="35" fillId="0" borderId="86" xfId="0" applyNumberFormat="1" applyFont="1" applyBorder="1" applyAlignment="1" applyProtection="1">
      <alignment horizontal="center"/>
    </xf>
    <xf numFmtId="175" fontId="17" fillId="2" borderId="57" xfId="0" applyNumberFormat="1" applyFont="1" applyFill="1" applyBorder="1" applyAlignment="1" applyProtection="1">
      <alignment horizontal="center"/>
    </xf>
    <xf numFmtId="175" fontId="17" fillId="2" borderId="65" xfId="0" applyNumberFormat="1" applyFont="1" applyFill="1" applyBorder="1" applyAlignment="1" applyProtection="1">
      <alignment horizontal="center"/>
    </xf>
    <xf numFmtId="175" fontId="35" fillId="0" borderId="84" xfId="0" applyNumberFormat="1" applyFont="1" applyBorder="1" applyAlignment="1" applyProtection="1">
      <alignment horizontal="center"/>
    </xf>
    <xf numFmtId="175" fontId="35" fillId="0" borderId="59" xfId="0" applyNumberFormat="1" applyFont="1" applyBorder="1" applyAlignment="1" applyProtection="1">
      <alignment horizontal="center"/>
    </xf>
    <xf numFmtId="175" fontId="35" fillId="0" borderId="60" xfId="0" applyNumberFormat="1" applyFont="1" applyBorder="1" applyAlignment="1" applyProtection="1">
      <alignment horizontal="center"/>
    </xf>
    <xf numFmtId="175" fontId="35" fillId="0" borderId="83" xfId="0" applyNumberFormat="1" applyFont="1" applyBorder="1" applyAlignment="1" applyProtection="1">
      <alignment horizontal="center"/>
    </xf>
    <xf numFmtId="175" fontId="0" fillId="2" borderId="1" xfId="1" applyNumberFormat="1" applyFont="1" applyFill="1" applyBorder="1" applyAlignment="1" applyProtection="1">
      <alignment horizontal="right"/>
      <protection locked="0"/>
    </xf>
    <xf numFmtId="175" fontId="0" fillId="2" borderId="10" xfId="1" applyNumberFormat="1" applyFont="1" applyFill="1" applyBorder="1" applyAlignment="1" applyProtection="1">
      <alignment horizontal="right"/>
      <protection locked="0"/>
    </xf>
    <xf numFmtId="175" fontId="10" fillId="2" borderId="0" xfId="1" applyNumberFormat="1" applyFont="1" applyFill="1" applyBorder="1" applyAlignment="1" applyProtection="1">
      <alignment horizontal="right"/>
      <protection locked="0"/>
    </xf>
    <xf numFmtId="175" fontId="0" fillId="2" borderId="0" xfId="1" applyNumberFormat="1" applyFont="1" applyFill="1" applyBorder="1" applyAlignment="1" applyProtection="1">
      <alignment horizontal="right"/>
      <protection locked="0"/>
    </xf>
    <xf numFmtId="0" fontId="10" fillId="10" borderId="0" xfId="0" applyFont="1" applyFill="1" applyAlignment="1" applyProtection="1">
      <alignment horizontal="left" vertical="top" wrapText="1"/>
    </xf>
    <xf numFmtId="14" fontId="10" fillId="6" borderId="1" xfId="3" applyNumberFormat="1" applyFont="1" applyFill="1" applyBorder="1" applyAlignment="1" applyProtection="1">
      <alignment horizontal="left"/>
      <protection locked="0"/>
    </xf>
    <xf numFmtId="0" fontId="12" fillId="6" borderId="1" xfId="4" applyFill="1" applyBorder="1" applyAlignment="1" applyProtection="1">
      <alignment horizontal="left"/>
      <protection locked="0"/>
    </xf>
    <xf numFmtId="0" fontId="10" fillId="6" borderId="0" xfId="0" applyFont="1" applyFill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49" fontId="10" fillId="6" borderId="1" xfId="3" applyNumberFormat="1" applyFont="1" applyFill="1" applyBorder="1" applyAlignment="1" applyProtection="1">
      <alignment horizontal="left"/>
      <protection locked="0"/>
    </xf>
    <xf numFmtId="0" fontId="10" fillId="6" borderId="1" xfId="3" applyNumberFormat="1" applyFont="1" applyFill="1" applyBorder="1" applyAlignment="1" applyProtection="1">
      <alignment horizontal="left"/>
      <protection locked="0"/>
    </xf>
    <xf numFmtId="0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9" xfId="0" applyNumberFormat="1" applyFont="1" applyFill="1" applyBorder="1" applyAlignment="1" applyProtection="1">
      <alignment horizontal="left"/>
      <protection locked="0"/>
    </xf>
    <xf numFmtId="1" fontId="10" fillId="6" borderId="1" xfId="3" applyNumberFormat="1" applyFont="1" applyFill="1" applyBorder="1" applyAlignment="1" applyProtection="1">
      <alignment horizontal="left"/>
      <protection locked="0"/>
    </xf>
    <xf numFmtId="49" fontId="8" fillId="6" borderId="1" xfId="3" applyNumberFormat="1" applyFont="1" applyFill="1" applyBorder="1" applyAlignment="1" applyProtection="1">
      <alignment horizontal="left"/>
      <protection locked="0"/>
    </xf>
    <xf numFmtId="0" fontId="11" fillId="2" borderId="0" xfId="3" applyFont="1" applyFill="1" applyAlignment="1" applyProtection="1">
      <alignment horizontal="left" wrapText="1"/>
    </xf>
    <xf numFmtId="0" fontId="2" fillId="2" borderId="51" xfId="7" applyFont="1" applyFill="1" applyBorder="1" applyAlignment="1" applyProtection="1">
      <alignment horizontal="center" vertical="center" wrapText="1"/>
    </xf>
    <xf numFmtId="166" fontId="2" fillId="4" borderId="15" xfId="6" applyNumberFormat="1" applyFont="1" applyFill="1" applyBorder="1" applyAlignment="1" applyProtection="1">
      <alignment horizontal="center" vertical="center"/>
    </xf>
    <xf numFmtId="166" fontId="2" fillId="4" borderId="20" xfId="6" applyNumberFormat="1" applyFont="1" applyFill="1" applyBorder="1" applyAlignment="1" applyProtection="1">
      <alignment horizontal="center" vertical="center"/>
    </xf>
    <xf numFmtId="0" fontId="8" fillId="0" borderId="22" xfId="3" applyFont="1" applyFill="1" applyBorder="1" applyAlignment="1" applyProtection="1">
      <alignment horizontal="left" wrapText="1"/>
    </xf>
    <xf numFmtId="0" fontId="8" fillId="0" borderId="23" xfId="3" applyFont="1" applyFill="1" applyBorder="1" applyAlignment="1" applyProtection="1">
      <alignment horizontal="left" wrapText="1"/>
    </xf>
    <xf numFmtId="0" fontId="8" fillId="0" borderId="24" xfId="3" applyFont="1" applyFill="1" applyBorder="1" applyAlignment="1" applyProtection="1">
      <alignment horizontal="left" wrapText="1"/>
    </xf>
    <xf numFmtId="0" fontId="2" fillId="4" borderId="50" xfId="7" applyFont="1" applyFill="1" applyBorder="1" applyAlignment="1" applyProtection="1">
      <alignment horizontal="left" vertical="center"/>
    </xf>
    <xf numFmtId="0" fontId="2" fillId="4" borderId="0" xfId="7" applyFont="1" applyFill="1" applyBorder="1" applyAlignment="1" applyProtection="1">
      <alignment horizontal="left" vertical="center"/>
    </xf>
    <xf numFmtId="0" fontId="2" fillId="4" borderId="26" xfId="7" applyFont="1" applyFill="1" applyBorder="1" applyAlignment="1" applyProtection="1">
      <alignment horizontal="left" vertical="center"/>
    </xf>
    <xf numFmtId="0" fontId="2" fillId="4" borderId="50" xfId="7" applyFont="1" applyFill="1" applyBorder="1" applyAlignment="1" applyProtection="1">
      <alignment horizontal="left" vertical="center" wrapText="1"/>
    </xf>
    <xf numFmtId="0" fontId="2" fillId="4" borderId="0" xfId="7" applyFont="1" applyFill="1" applyBorder="1" applyAlignment="1" applyProtection="1">
      <alignment horizontal="left" vertical="center" wrapText="1"/>
    </xf>
    <xf numFmtId="0" fontId="2" fillId="4" borderId="26" xfId="7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vertical="center"/>
    </xf>
    <xf numFmtId="1" fontId="2" fillId="2" borderId="0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4" borderId="6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left"/>
    </xf>
    <xf numFmtId="0" fontId="2" fillId="4" borderId="36" xfId="0" applyFont="1" applyFill="1" applyBorder="1" applyAlignment="1" applyProtection="1">
      <alignment horizontal="left"/>
    </xf>
    <xf numFmtId="168" fontId="38" fillId="2" borderId="11" xfId="0" applyNumberFormat="1" applyFont="1" applyFill="1" applyBorder="1" applyAlignment="1" applyProtection="1">
      <alignment horizontal="center" wrapText="1"/>
    </xf>
    <xf numFmtId="168" fontId="38" fillId="2" borderId="0" xfId="0" applyNumberFormat="1" applyFont="1" applyFill="1" applyBorder="1" applyAlignment="1" applyProtection="1">
      <alignment horizontal="center" wrapText="1"/>
    </xf>
    <xf numFmtId="166" fontId="2" fillId="4" borderId="16" xfId="6" applyNumberFormat="1" applyFont="1" applyFill="1" applyBorder="1" applyAlignment="1" applyProtection="1">
      <alignment horizontal="center" vertical="center" wrapText="1"/>
    </xf>
    <xf numFmtId="166" fontId="2" fillId="4" borderId="17" xfId="6" applyNumberFormat="1" applyFont="1" applyFill="1" applyBorder="1" applyAlignment="1" applyProtection="1">
      <alignment horizontal="center" vertical="center" wrapText="1"/>
    </xf>
    <xf numFmtId="0" fontId="2" fillId="2" borderId="0" xfId="7" applyFont="1" applyFill="1" applyBorder="1" applyAlignment="1" applyProtection="1">
      <alignment horizontal="center" vertical="center" wrapText="1"/>
    </xf>
    <xf numFmtId="1" fontId="2" fillId="4" borderId="17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4" borderId="55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37" fillId="4" borderId="95" xfId="0" applyFont="1" applyFill="1" applyBorder="1" applyAlignment="1" applyProtection="1">
      <alignment horizontal="center" vertical="center" wrapText="1"/>
    </xf>
    <xf numFmtId="0" fontId="37" fillId="4" borderId="96" xfId="0" applyFont="1" applyFill="1" applyBorder="1" applyAlignment="1" applyProtection="1">
      <alignment horizontal="center" vertical="center" wrapText="1"/>
    </xf>
    <xf numFmtId="0" fontId="2" fillId="4" borderId="92" xfId="0" applyFont="1" applyFill="1" applyBorder="1" applyAlignment="1" applyProtection="1">
      <alignment horizontal="center" vertical="center" wrapText="1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93" xfId="0" applyFont="1" applyFill="1" applyBorder="1" applyAlignment="1" applyProtection="1">
      <alignment horizontal="center" vertical="center" wrapText="1"/>
    </xf>
    <xf numFmtId="0" fontId="2" fillId="4" borderId="87" xfId="0" applyFont="1" applyFill="1" applyBorder="1" applyAlignment="1" applyProtection="1">
      <alignment horizontal="left" vertical="center" wrapText="1"/>
    </xf>
    <xf numFmtId="0" fontId="2" fillId="4" borderId="89" xfId="0" applyFont="1" applyFill="1" applyBorder="1" applyAlignment="1" applyProtection="1">
      <alignment horizontal="left" vertical="center" wrapText="1"/>
    </xf>
    <xf numFmtId="0" fontId="2" fillId="4" borderId="90" xfId="0" applyFont="1" applyFill="1" applyBorder="1" applyAlignment="1" applyProtection="1">
      <alignment horizontal="left" vertical="center" wrapText="1"/>
    </xf>
    <xf numFmtId="0" fontId="2" fillId="4" borderId="88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91" xfId="0" applyFont="1" applyFill="1" applyBorder="1" applyAlignment="1" applyProtection="1">
      <alignment horizontal="center" vertical="center" wrapText="1"/>
    </xf>
    <xf numFmtId="1" fontId="2" fillId="4" borderId="16" xfId="0" applyNumberFormat="1" applyFont="1" applyFill="1" applyBorder="1" applyAlignment="1" applyProtection="1">
      <alignment horizontal="center" vertical="distributed"/>
    </xf>
    <xf numFmtId="1" fontId="2" fillId="4" borderId="94" xfId="0" applyNumberFormat="1" applyFont="1" applyFill="1" applyBorder="1" applyAlignment="1" applyProtection="1">
      <alignment horizontal="center" vertical="distributed"/>
    </xf>
    <xf numFmtId="1" fontId="2" fillId="4" borderId="21" xfId="0" applyNumberFormat="1" applyFont="1" applyFill="1" applyBorder="1" applyAlignment="1" applyProtection="1">
      <alignment horizontal="center" vertical="distributed"/>
    </xf>
    <xf numFmtId="1" fontId="2" fillId="4" borderId="91" xfId="0" applyNumberFormat="1" applyFont="1" applyFill="1" applyBorder="1" applyAlignment="1" applyProtection="1">
      <alignment horizontal="center" vertical="distributed"/>
    </xf>
    <xf numFmtId="1" fontId="2" fillId="4" borderId="21" xfId="0" applyNumberFormat="1" applyFont="1" applyFill="1" applyBorder="1" applyAlignment="1" applyProtection="1">
      <alignment horizontal="center" vertical="center"/>
    </xf>
    <xf numFmtId="1" fontId="2" fillId="4" borderId="91" xfId="0" applyNumberFormat="1" applyFont="1" applyFill="1" applyBorder="1" applyAlignment="1" applyProtection="1">
      <alignment horizontal="center" vertical="center"/>
    </xf>
  </cellXfs>
  <cellStyles count="8">
    <cellStyle name="Čárka" xfId="1" builtinId="3"/>
    <cellStyle name="čárky_Vodohosp. modul v 0.3" xfId="6"/>
    <cellStyle name="Hypertextový odkaz" xfId="4" builtinId="8"/>
    <cellStyle name="Normal" xfId="7"/>
    <cellStyle name="Normal_Summary data needs_vodohosp_zf" xfId="3"/>
    <cellStyle name="Normální" xfId="0" builtinId="0"/>
    <cellStyle name="normální_Vodohosp. modul v 0.3_vodohosp_zf" xfId="5"/>
    <cellStyle name="Procenta" xfId="2" builtinId="5"/>
  </cellStyles>
  <dxfs count="20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  <border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</font>
      <numFmt numFmtId="0" formatCode="General"/>
    </dxf>
    <dxf>
      <font>
        <b val="0"/>
        <i val="0"/>
      </font>
      <numFmt numFmtId="0" formatCode="General"/>
    </dxf>
    <dxf>
      <numFmt numFmtId="176" formatCode=";;;"/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numFmt numFmtId="177" formatCode="\-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top style="dotted">
          <color theme="0"/>
        </top>
        <bottom style="dotted">
          <color theme="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top style="dotted">
          <color theme="0"/>
        </top>
        <bottom style="dotted">
          <color theme="0"/>
        </bottom>
        <vertical/>
        <horizontal/>
      </border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u val="none"/>
        <color theme="0"/>
      </font>
      <fill>
        <patternFill patternType="solid"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2D050"/>
      <color rgb="FFFF0000"/>
      <color rgb="FFFF5050"/>
      <color rgb="FFFFFF00"/>
      <color rgb="FFE1939C"/>
      <color rgb="FFE18491"/>
      <color rgb="FFF48491"/>
      <color rgb="FFE1938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cs-CZ" sz="1100"/>
              <a:t>Výše zdrojů na obnovu VH</a:t>
            </a:r>
            <a:r>
              <a:rPr lang="cs-CZ" sz="1100" baseline="0"/>
              <a:t>I k dosažení výše plných odpisů</a:t>
            </a:r>
            <a:r>
              <a:rPr lang="cs-CZ" sz="1100"/>
              <a:t> (p</a:t>
            </a:r>
            <a:r>
              <a:rPr lang="en-US" sz="1100"/>
              <a:t>itná voda</a:t>
            </a:r>
            <a:r>
              <a:rPr lang="cs-CZ" sz="1100"/>
              <a:t>)</a:t>
            </a:r>
            <a:endParaRPr lang="cs-CZ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039801940225842E-2"/>
          <c:y val="0.12975112755713578"/>
          <c:w val="0.52124202951898069"/>
          <c:h val="0.6744839275356207"/>
        </c:manualLayout>
      </c:layout>
      <c:areaChart>
        <c:grouping val="standard"/>
        <c:varyColors val="0"/>
        <c:ser>
          <c:idx val="2"/>
          <c:order val="1"/>
          <c:tx>
            <c:v>Min. výše zdrojů na obnovu VHI na 10 let udržitelnosti (pitná voda)</c:v>
          </c:tx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8900000" scaled="1"/>
              <a:tileRect/>
            </a:gradFill>
            <a:ln w="25400">
              <a:noFill/>
            </a:ln>
          </c:spPr>
          <c:cat>
            <c:numRef>
              <c:f>Vypocty!$E$59:$N$59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Vypocty!$E$68:$N$68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5F-465F-BD78-3F7174A4E2FC}"/>
            </c:ext>
          </c:extLst>
        </c:ser>
        <c:ser>
          <c:idx val="0"/>
          <c:order val="2"/>
          <c:tx>
            <c:v>Hodnota skutečných zdrojů na obnovu dle PN VaK ex-post (pitná voda)</c:v>
          </c:tx>
          <c:spPr>
            <a:solidFill>
              <a:schemeClr val="accent5">
                <a:lumMod val="75000"/>
                <a:alpha val="30000"/>
              </a:schemeClr>
            </a:solidFill>
            <a:ln w="19050">
              <a:solidFill>
                <a:srgbClr val="002060"/>
              </a:solidFill>
              <a:prstDash val="dashDot"/>
            </a:ln>
          </c:spPr>
          <c:cat>
            <c:numRef>
              <c:f>Vypocty!$E$54:$N$54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Vypocty!$E$77:$N$77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F-465F-BD78-3F7174A4E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05568"/>
        <c:axId val="88801664"/>
      </c:areaChart>
      <c:lineChart>
        <c:grouping val="standard"/>
        <c:varyColors val="0"/>
        <c:ser>
          <c:idx val="1"/>
          <c:order val="0"/>
          <c:tx>
            <c:v>Hodnota roční výše plných odpisů celého VH systému (pitná voda)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Vypocty!$E$54:$N$54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Vypocty!$E$92:$N$92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8-47E4-8C5B-B516F5ED0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5568"/>
        <c:axId val="88801664"/>
      </c:lineChart>
      <c:catAx>
        <c:axId val="8820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Roky</a:t>
                </a:r>
              </a:p>
            </c:rich>
          </c:tx>
          <c:layout>
            <c:manualLayout>
              <c:xMode val="edge"/>
              <c:yMode val="edge"/>
              <c:x val="0.31875935335537636"/>
              <c:y val="0.9221324916528890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>
                <a:latin typeface="+mn-lt"/>
              </a:defRPr>
            </a:pPr>
            <a:endParaRPr lang="cs-CZ"/>
          </a:p>
        </c:txPr>
        <c:crossAx val="88801664"/>
        <c:crossesAt val="0"/>
        <c:auto val="1"/>
        <c:lblAlgn val="ctr"/>
        <c:lblOffset val="100"/>
        <c:noMultiLvlLbl val="0"/>
      </c:catAx>
      <c:valAx>
        <c:axId val="88801664"/>
        <c:scaling>
          <c:orientation val="minMax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cs-CZ" sz="900"/>
                  <a:t>Ročnbí výše zdrojů na</a:t>
                </a:r>
                <a:r>
                  <a:rPr lang="cs-CZ" sz="900" baseline="0"/>
                  <a:t> obnovu </a:t>
                </a:r>
                <a:r>
                  <a:rPr lang="cs-CZ" sz="900"/>
                  <a:t>VHI</a:t>
                </a:r>
                <a:r>
                  <a:rPr lang="cs-CZ" sz="900" baseline="0"/>
                  <a:t>  (pitná voda) - </a:t>
                </a:r>
                <a:br>
                  <a:rPr lang="cs-CZ" sz="900" baseline="0"/>
                </a:br>
                <a:r>
                  <a:rPr lang="cs-CZ" sz="900" baseline="0"/>
                  <a:t>(tis. Kč)</a:t>
                </a:r>
                <a:endParaRPr lang="cs-CZ" sz="900"/>
              </a:p>
            </c:rich>
          </c:tx>
          <c:layout>
            <c:manualLayout>
              <c:xMode val="edge"/>
              <c:yMode val="edge"/>
              <c:x val="2.1753705761365515E-3"/>
              <c:y val="0.1431684309673429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cs-CZ"/>
          </a:p>
        </c:txPr>
        <c:crossAx val="88205568"/>
        <c:crosses val="autoZero"/>
        <c:crossBetween val="midCat"/>
      </c:valAx>
      <c:spPr>
        <a:gradFill>
          <a:gsLst>
            <a:gs pos="0">
              <a:schemeClr val="bg1">
                <a:lumMod val="85000"/>
              </a:schemeClr>
            </a:gs>
            <a:gs pos="100000">
              <a:srgbClr val="99CCFF">
                <a:gamma/>
                <a:tint val="0"/>
                <a:invGamma/>
              </a:srgbClr>
            </a:gs>
          </a:gsLst>
          <a:lin ang="2700000" scaled="1"/>
        </a:gradFill>
        <a:ln>
          <a:noFill/>
        </a:ln>
      </c:spPr>
    </c:plotArea>
    <c:legend>
      <c:legendPos val="r"/>
      <c:layout>
        <c:manualLayout>
          <c:xMode val="edge"/>
          <c:yMode val="edge"/>
          <c:x val="0.66177097816601371"/>
          <c:y val="0.56810226119491458"/>
          <c:w val="0.33700248428015778"/>
          <c:h val="0.43189776654956435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cs-CZ" sz="1100"/>
              <a:t>Výše zdrojů na obnovu VHI k dosažení výše plných odpisů (odpadní </a:t>
            </a:r>
            <a:r>
              <a:rPr lang="en-US" sz="1100"/>
              <a:t>voda</a:t>
            </a:r>
            <a:r>
              <a:rPr lang="cs-CZ" sz="1100"/>
              <a:t>)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1009956160851E-2"/>
          <c:y val="0.11996434937611408"/>
          <c:w val="0.51558689411092873"/>
          <c:h val="0.69660168147430768"/>
        </c:manualLayout>
      </c:layout>
      <c:areaChart>
        <c:grouping val="standard"/>
        <c:varyColors val="0"/>
        <c:ser>
          <c:idx val="0"/>
          <c:order val="1"/>
          <c:tx>
            <c:v>Min. výše zdrojů na obnovu VHI na 10 let udržitelnosti (odpadní voda) </c:v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8900000" scaled="1"/>
              <a:tileRect/>
            </a:gradFill>
            <a:ln w="25400">
              <a:noFill/>
            </a:ln>
          </c:spPr>
          <c:cat>
            <c:numRef>
              <c:f>Vypocty!$E$67:$N$67</c:f>
              <c:numCache>
                <c:formatCode>General</c:formatCode>
                <c:ptCount val="10"/>
                <c:pt idx="0" formatCode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Vypocty!$E$69:$N$69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5-4AA3-8539-C3379839E52B}"/>
            </c:ext>
          </c:extLst>
        </c:ser>
        <c:ser>
          <c:idx val="2"/>
          <c:order val="2"/>
          <c:tx>
            <c:v>Hodnota skutečných zdrojů na obnovu dle PN VaK ex-post (odpadní voda)</c:v>
          </c:tx>
          <c:spPr>
            <a:solidFill>
              <a:schemeClr val="accent2">
                <a:lumMod val="75000"/>
                <a:alpha val="30000"/>
              </a:schemeClr>
            </a:solidFill>
            <a:ln w="19050">
              <a:solidFill>
                <a:schemeClr val="accent2">
                  <a:lumMod val="50000"/>
                </a:schemeClr>
              </a:solidFill>
              <a:prstDash val="dashDot"/>
            </a:ln>
          </c:spPr>
          <c:cat>
            <c:numRef>
              <c:f>Vypocty!$E$30:$N$30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Vypocty!$E$78:$N$78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8-42C6-AB5F-52ADF429A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81024"/>
        <c:axId val="88891392"/>
      </c:areaChart>
      <c:lineChart>
        <c:grouping val="standard"/>
        <c:varyColors val="0"/>
        <c:ser>
          <c:idx val="1"/>
          <c:order val="0"/>
          <c:tx>
            <c:v>Hodnota roční výše plných odpisů celého VH systému (odpadní voda)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Vypocty!$E$30:$N$30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Vypocty!$E$93:$N$93</c:f>
              <c:numCache>
                <c:formatCode>_-* #\ ##0.000_-;\(#\ ##0.000\)_-;_-*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35-4AA3-8539-C3379839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1024"/>
        <c:axId val="88891392"/>
      </c:lineChart>
      <c:catAx>
        <c:axId val="8888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13439132594866"/>
              <c:y val="0.9251336898395722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88891392"/>
        <c:crosses val="autoZero"/>
        <c:auto val="1"/>
        <c:lblAlgn val="ctr"/>
        <c:lblOffset val="100"/>
        <c:tickLblSkip val="1"/>
        <c:noMultiLvlLbl val="0"/>
      </c:catAx>
      <c:valAx>
        <c:axId val="88891392"/>
        <c:scaling>
          <c:orientation val="minMax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Roční výše zdrojů na obnovu VHI (odpadní voda) - </a:t>
                </a:r>
                <a:br>
                  <a:rPr lang="cs-CZ"/>
                </a:br>
                <a:r>
                  <a:rPr lang="cs-CZ"/>
                  <a:t>(ttis. Kč)</a:t>
                </a:r>
              </a:p>
            </c:rich>
          </c:tx>
          <c:layout>
            <c:manualLayout>
              <c:xMode val="edge"/>
              <c:yMode val="edge"/>
              <c:x val="4.2282944964165681E-3"/>
              <c:y val="0.1625411193386983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88881024"/>
        <c:crosses val="autoZero"/>
        <c:crossBetween val="midCat"/>
      </c:valAx>
      <c:spPr>
        <a:gradFill>
          <a:gsLst>
            <a:gs pos="0">
              <a:schemeClr val="bg1">
                <a:lumMod val="75000"/>
              </a:schemeClr>
            </a:gs>
            <a:gs pos="100000">
              <a:srgbClr val="99CCFF">
                <a:gamma/>
                <a:tint val="0"/>
                <a:invGamma/>
              </a:srgbClr>
            </a:gs>
          </a:gsLst>
          <a:lin ang="2700000" scaled="1"/>
        </a:gradFill>
        <a:ln>
          <a:noFill/>
        </a:ln>
      </c:spPr>
    </c:plotArea>
    <c:legend>
      <c:legendPos val="r"/>
      <c:layout>
        <c:manualLayout>
          <c:xMode val="edge"/>
          <c:yMode val="edge"/>
          <c:x val="0.66044029071268395"/>
          <c:y val="0.57714486356041772"/>
          <c:w val="0.33312955911850706"/>
          <c:h val="0.32064074531222991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1170215</xdr:colOff>
      <xdr:row>0</xdr:row>
      <xdr:rowOff>108856</xdr:rowOff>
    </xdr:from>
    <xdr:to>
      <xdr:col>1</xdr:col>
      <xdr:colOff>1170215</xdr:colOff>
      <xdr:row>4</xdr:row>
      <xdr:rowOff>23312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840" y="108856"/>
          <a:ext cx="0" cy="6764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3126719</xdr:colOff>
      <xdr:row>0</xdr:row>
      <xdr:rowOff>106680</xdr:rowOff>
    </xdr:from>
    <xdr:to>
      <xdr:col>9</xdr:col>
      <xdr:colOff>606053</xdr:colOff>
      <xdr:row>3</xdr:row>
      <xdr:rowOff>119741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119" y="106680"/>
          <a:ext cx="5976258" cy="611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534240</xdr:colOff>
      <xdr:row>0</xdr:row>
      <xdr:rowOff>130629</xdr:rowOff>
    </xdr:from>
    <xdr:to>
      <xdr:col>1</xdr:col>
      <xdr:colOff>2297725</xdr:colOff>
      <xdr:row>3</xdr:row>
      <xdr:rowOff>161123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7640" y="130629"/>
          <a:ext cx="1763485" cy="622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2</xdr:row>
      <xdr:rowOff>156882</xdr:rowOff>
    </xdr:from>
    <xdr:to>
      <xdr:col>14</xdr:col>
      <xdr:colOff>609601</xdr:colOff>
      <xdr:row>20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71716</xdr:colOff>
      <xdr:row>21</xdr:row>
      <xdr:rowOff>33618</xdr:rowOff>
    </xdr:from>
    <xdr:to>
      <xdr:col>15</xdr:col>
      <xdr:colOff>0</xdr:colOff>
      <xdr:row>39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1" tint="4.9989318521683403E-2"/>
    <pageSetUpPr fitToPage="1"/>
  </sheetPr>
  <dimension ref="A1:W69"/>
  <sheetViews>
    <sheetView zoomScale="70" zoomScaleNormal="70" workbookViewId="0"/>
  </sheetViews>
  <sheetFormatPr defaultColWidth="0" defaultRowHeight="14.4" customHeight="1" zeroHeight="1" x14ac:dyDescent="0.3"/>
  <cols>
    <col min="1" max="1" width="7.6640625" style="343" customWidth="1"/>
    <col min="2" max="2" width="53.6640625" style="343" customWidth="1"/>
    <col min="3" max="3" width="11.33203125" style="343" customWidth="1"/>
    <col min="4" max="4" width="11.109375" style="343" customWidth="1"/>
    <col min="5" max="5" width="9.109375" style="343" customWidth="1"/>
    <col min="6" max="6" width="4.6640625" style="343" customWidth="1"/>
    <col min="7" max="7" width="16.33203125" style="343" customWidth="1"/>
    <col min="8" max="8" width="11.5546875" style="343" customWidth="1"/>
    <col min="9" max="9" width="6.109375" style="343" customWidth="1"/>
    <col min="10" max="10" width="25.109375" style="343" customWidth="1"/>
    <col min="11" max="11" width="9.109375" style="339" customWidth="1"/>
    <col min="12" max="13" width="9.109375" style="339" hidden="1" customWidth="1"/>
    <col min="14" max="14" width="9.109375" style="369" hidden="1" customWidth="1"/>
    <col min="15" max="15" width="23.44140625" style="369" hidden="1" customWidth="1"/>
    <col min="16" max="17" width="9.109375" style="369" hidden="1" customWidth="1"/>
    <col min="18" max="18" width="13.44140625" style="369" hidden="1" customWidth="1"/>
    <col min="19" max="22" width="9.109375" style="369" hidden="1" customWidth="1"/>
    <col min="23" max="23" width="22.109375" style="369" hidden="1" customWidth="1"/>
    <col min="24" max="16384" width="9.109375" style="369" hidden="1"/>
  </cols>
  <sheetData>
    <row r="1" spans="1:23" x14ac:dyDescent="0.3">
      <c r="A1" s="343" t="s">
        <v>0</v>
      </c>
      <c r="T1" s="369">
        <v>2020</v>
      </c>
    </row>
    <row r="2" spans="1:23" ht="18" x14ac:dyDescent="0.35">
      <c r="B2" s="370"/>
      <c r="T2" s="369">
        <v>2021</v>
      </c>
    </row>
    <row r="3" spans="1:23" x14ac:dyDescent="0.3">
      <c r="T3" s="369">
        <v>2022</v>
      </c>
    </row>
    <row r="4" spans="1:23" x14ac:dyDescent="0.3">
      <c r="T4" s="369">
        <v>2023</v>
      </c>
    </row>
    <row r="5" spans="1:23" ht="18" x14ac:dyDescent="0.35">
      <c r="B5" s="335" t="s">
        <v>273</v>
      </c>
      <c r="C5" s="371"/>
      <c r="D5" s="372"/>
      <c r="E5" s="372"/>
      <c r="F5" s="372"/>
      <c r="G5" s="372"/>
      <c r="H5" s="372"/>
      <c r="I5" s="372"/>
      <c r="J5" s="372"/>
      <c r="L5" s="373"/>
      <c r="O5" s="517" t="s">
        <v>1</v>
      </c>
      <c r="P5" s="516">
        <v>0.19</v>
      </c>
      <c r="T5" s="369">
        <v>2024</v>
      </c>
    </row>
    <row r="6" spans="1:23" x14ac:dyDescent="0.3">
      <c r="P6" s="516">
        <v>0.2</v>
      </c>
      <c r="T6" s="369">
        <v>2025</v>
      </c>
    </row>
    <row r="7" spans="1:23" ht="17.25" customHeight="1" x14ac:dyDescent="0.35">
      <c r="B7" s="335" t="s">
        <v>2</v>
      </c>
      <c r="C7" s="374"/>
      <c r="D7" s="375"/>
      <c r="E7" s="374"/>
      <c r="F7" s="376"/>
      <c r="G7" s="374"/>
      <c r="H7" s="374"/>
      <c r="I7" s="372"/>
      <c r="J7" s="372"/>
      <c r="L7" s="373"/>
      <c r="P7" s="516">
        <v>0.21</v>
      </c>
      <c r="T7" s="369">
        <v>2026</v>
      </c>
    </row>
    <row r="8" spans="1:23" ht="6.75" customHeight="1" x14ac:dyDescent="0.3">
      <c r="T8" s="369">
        <v>2027</v>
      </c>
    </row>
    <row r="9" spans="1:23" x14ac:dyDescent="0.3">
      <c r="B9" s="6" t="s">
        <v>179</v>
      </c>
      <c r="C9" s="632"/>
      <c r="D9" s="632"/>
      <c r="E9" s="632"/>
      <c r="F9" s="632"/>
      <c r="G9" s="632"/>
      <c r="H9" s="632"/>
      <c r="I9" s="632"/>
      <c r="J9" s="632"/>
      <c r="T9" s="369">
        <v>2028</v>
      </c>
      <c r="V9" s="369">
        <f>IF($C$21="Oddílný model",0,IF($C$21="Vlastnický model",1,IF($C$21="Smíšený model",2,3)))</f>
        <v>3</v>
      </c>
      <c r="W9" s="369" t="s">
        <v>20</v>
      </c>
    </row>
    <row r="10" spans="1:23" ht="10.199999999999999" customHeight="1" x14ac:dyDescent="0.3">
      <c r="B10" s="7"/>
      <c r="C10" s="9"/>
      <c r="D10" s="9"/>
      <c r="E10" s="8"/>
      <c r="T10" s="369">
        <v>2029</v>
      </c>
    </row>
    <row r="11" spans="1:23" x14ac:dyDescent="0.3">
      <c r="B11" s="6" t="s">
        <v>180</v>
      </c>
      <c r="C11" s="632"/>
      <c r="D11" s="632"/>
      <c r="E11" s="632"/>
      <c r="F11" s="632"/>
      <c r="G11" s="632"/>
      <c r="H11" s="632"/>
      <c r="I11" s="632"/>
      <c r="J11" s="632"/>
      <c r="N11" s="369">
        <v>0</v>
      </c>
      <c r="O11" s="369" t="s">
        <v>3</v>
      </c>
      <c r="T11" s="369">
        <v>2030</v>
      </c>
    </row>
    <row r="12" spans="1:23" ht="10.199999999999999" customHeight="1" x14ac:dyDescent="0.3">
      <c r="B12" s="7"/>
      <c r="C12" s="9"/>
      <c r="D12" s="9"/>
      <c r="E12" s="8"/>
      <c r="N12" s="369">
        <v>1</v>
      </c>
      <c r="O12" s="369" t="s">
        <v>4</v>
      </c>
      <c r="T12" s="369">
        <v>2031</v>
      </c>
    </row>
    <row r="13" spans="1:23" x14ac:dyDescent="0.3">
      <c r="B13" s="6" t="s">
        <v>194</v>
      </c>
      <c r="C13" s="632"/>
      <c r="D13" s="632"/>
      <c r="E13" s="632"/>
      <c r="F13" s="632"/>
      <c r="G13" s="632"/>
      <c r="H13" s="632"/>
      <c r="I13" s="632"/>
      <c r="J13" s="632"/>
      <c r="N13" s="369">
        <v>2</v>
      </c>
      <c r="O13" s="369" t="s">
        <v>5</v>
      </c>
      <c r="T13" s="369">
        <v>2032</v>
      </c>
    </row>
    <row r="14" spans="1:23" ht="10.199999999999999" customHeight="1" x14ac:dyDescent="0.3">
      <c r="B14" s="7"/>
      <c r="C14" s="9"/>
      <c r="D14" s="9"/>
      <c r="E14" s="8"/>
      <c r="N14" s="369">
        <v>3</v>
      </c>
      <c r="O14" s="369" t="s">
        <v>6</v>
      </c>
      <c r="T14" s="369">
        <v>2033</v>
      </c>
    </row>
    <row r="15" spans="1:23" x14ac:dyDescent="0.3">
      <c r="B15" s="6" t="s">
        <v>195</v>
      </c>
      <c r="C15" s="627"/>
      <c r="D15" s="627"/>
      <c r="E15" s="627"/>
      <c r="F15" s="627"/>
      <c r="G15" s="627"/>
      <c r="H15" s="627"/>
      <c r="I15" s="627"/>
      <c r="J15" s="627"/>
      <c r="T15" s="369">
        <v>2034</v>
      </c>
    </row>
    <row r="16" spans="1:23" ht="10.199999999999999" customHeight="1" x14ac:dyDescent="0.3">
      <c r="B16" s="7"/>
      <c r="C16" s="9"/>
      <c r="D16" s="9"/>
      <c r="E16" s="8"/>
      <c r="T16" s="369">
        <v>2035</v>
      </c>
    </row>
    <row r="17" spans="2:20" ht="15" customHeight="1" x14ac:dyDescent="0.3">
      <c r="B17" s="6" t="s">
        <v>289</v>
      </c>
      <c r="C17" s="627" t="s">
        <v>7</v>
      </c>
      <c r="D17" s="627"/>
      <c r="E17" s="627"/>
      <c r="F17" s="627"/>
      <c r="G17" s="627"/>
      <c r="H17" s="627"/>
      <c r="I17" s="627"/>
      <c r="J17" s="627"/>
      <c r="T17" s="369">
        <v>2036</v>
      </c>
    </row>
    <row r="18" spans="2:20" ht="10.199999999999999" customHeight="1" x14ac:dyDescent="0.3">
      <c r="B18" s="7"/>
      <c r="C18" s="9"/>
      <c r="D18" s="9"/>
      <c r="E18" s="8"/>
      <c r="T18" s="369">
        <v>2037</v>
      </c>
    </row>
    <row r="19" spans="2:20" x14ac:dyDescent="0.3">
      <c r="B19" s="10" t="s">
        <v>196</v>
      </c>
      <c r="C19" s="368"/>
      <c r="D19" s="139"/>
      <c r="E19" s="6" t="s">
        <v>241</v>
      </c>
      <c r="F19" s="10"/>
      <c r="G19" s="10"/>
      <c r="H19" s="10"/>
      <c r="I19" s="10"/>
      <c r="J19" s="139">
        <f>$C$19+1</f>
        <v>1</v>
      </c>
      <c r="T19" s="369">
        <v>2038</v>
      </c>
    </row>
    <row r="20" spans="2:20" ht="10.199999999999999" customHeight="1" x14ac:dyDescent="0.3">
      <c r="B20" s="7"/>
      <c r="C20" s="9"/>
      <c r="D20" s="9"/>
      <c r="E20" s="8"/>
      <c r="O20" s="518"/>
      <c r="T20" s="369">
        <v>2039</v>
      </c>
    </row>
    <row r="21" spans="2:20" ht="15.75" customHeight="1" x14ac:dyDescent="0.3">
      <c r="B21" s="11" t="s">
        <v>193</v>
      </c>
      <c r="C21" s="631"/>
      <c r="D21" s="631"/>
      <c r="E21" s="631"/>
      <c r="F21" s="631"/>
      <c r="G21" s="631"/>
      <c r="H21" s="631"/>
      <c r="I21" s="631"/>
      <c r="J21" s="631"/>
      <c r="O21" s="519" t="s">
        <v>26</v>
      </c>
      <c r="Q21" s="369">
        <v>0</v>
      </c>
      <c r="R21" s="369" t="s">
        <v>288</v>
      </c>
      <c r="S21" s="369">
        <f>IF(C23="Pitná voda",0,IF(C23="Odpadní voda",1,2))</f>
        <v>2</v>
      </c>
      <c r="T21" s="369">
        <v>2040</v>
      </c>
    </row>
    <row r="22" spans="2:20" ht="10.199999999999999" customHeight="1" x14ac:dyDescent="0.3">
      <c r="B22" s="633"/>
      <c r="C22" s="633"/>
      <c r="D22" s="633"/>
      <c r="E22" s="8"/>
      <c r="O22" s="520" t="s">
        <v>32</v>
      </c>
      <c r="Q22" s="369">
        <v>1</v>
      </c>
    </row>
    <row r="23" spans="2:20" x14ac:dyDescent="0.3">
      <c r="B23" s="11" t="s">
        <v>197</v>
      </c>
      <c r="C23" s="631"/>
      <c r="D23" s="631"/>
      <c r="E23" s="631"/>
      <c r="F23" s="631"/>
      <c r="G23" s="631"/>
      <c r="H23" s="631"/>
      <c r="I23" s="631"/>
      <c r="J23" s="631"/>
      <c r="O23" s="519" t="s">
        <v>192</v>
      </c>
      <c r="Q23" s="369">
        <v>2</v>
      </c>
    </row>
    <row r="24" spans="2:20" ht="10.199999999999999" customHeight="1" x14ac:dyDescent="0.3">
      <c r="O24" s="369" t="s">
        <v>7</v>
      </c>
    </row>
    <row r="25" spans="2:20" ht="15.75" customHeight="1" x14ac:dyDescent="0.3">
      <c r="B25" s="12" t="s">
        <v>8</v>
      </c>
      <c r="C25" s="620"/>
      <c r="D25" s="620"/>
      <c r="E25" s="620"/>
      <c r="F25" s="620"/>
      <c r="G25" s="620"/>
      <c r="H25" s="11" t="s">
        <v>9</v>
      </c>
      <c r="I25" s="621"/>
      <c r="J25" s="621"/>
      <c r="O25" s="369" t="s">
        <v>10</v>
      </c>
    </row>
    <row r="26" spans="2:20" ht="10.199999999999999" customHeight="1" x14ac:dyDescent="0.3">
      <c r="O26" s="369" t="s">
        <v>11</v>
      </c>
    </row>
    <row r="27" spans="2:20" ht="16.5" customHeight="1" x14ac:dyDescent="0.3">
      <c r="B27" s="11" t="s">
        <v>12</v>
      </c>
      <c r="C27" s="620"/>
      <c r="D27" s="620"/>
      <c r="E27" s="620"/>
      <c r="F27" s="620"/>
      <c r="G27" s="620"/>
      <c r="H27" s="11" t="s">
        <v>9</v>
      </c>
      <c r="I27" s="621"/>
      <c r="J27" s="621"/>
    </row>
    <row r="28" spans="2:20" ht="10.199999999999999" customHeight="1" x14ac:dyDescent="0.3"/>
    <row r="29" spans="2:20" ht="15.75" customHeight="1" x14ac:dyDescent="0.3">
      <c r="B29" s="12" t="s">
        <v>274</v>
      </c>
      <c r="C29" s="627"/>
      <c r="D29" s="627"/>
      <c r="E29" s="377" t="s">
        <v>275</v>
      </c>
      <c r="F29" s="628"/>
      <c r="G29" s="628"/>
      <c r="H29" s="11" t="s">
        <v>9</v>
      </c>
      <c r="I29" s="621"/>
      <c r="J29" s="621"/>
    </row>
    <row r="30" spans="2:20" ht="10.199999999999999" customHeight="1" x14ac:dyDescent="0.3"/>
    <row r="31" spans="2:20" ht="15" customHeight="1" x14ac:dyDescent="0.3">
      <c r="B31" s="11" t="s">
        <v>13</v>
      </c>
      <c r="C31" s="367"/>
      <c r="D31" s="378"/>
      <c r="E31" s="378"/>
      <c r="F31" s="378"/>
      <c r="G31" s="378"/>
      <c r="H31" s="378"/>
      <c r="I31" s="378"/>
      <c r="J31" s="378"/>
      <c r="K31" s="379"/>
      <c r="L31" s="379"/>
    </row>
    <row r="32" spans="2:20" ht="13.5" customHeight="1" thickBot="1" x14ac:dyDescent="0.35">
      <c r="B32" s="623"/>
      <c r="C32" s="623"/>
      <c r="D32" s="623"/>
      <c r="E32" s="623"/>
      <c r="F32" s="623"/>
      <c r="G32" s="623"/>
      <c r="H32" s="623"/>
      <c r="I32" s="623"/>
      <c r="J32" s="623"/>
      <c r="K32" s="379"/>
      <c r="L32" s="379"/>
    </row>
    <row r="33" spans="2:12" ht="33" customHeight="1" thickBot="1" x14ac:dyDescent="0.35">
      <c r="B33" s="624" t="s">
        <v>277</v>
      </c>
      <c r="C33" s="625"/>
      <c r="D33" s="625"/>
      <c r="E33" s="625"/>
      <c r="F33" s="625"/>
      <c r="G33" s="625"/>
      <c r="H33" s="625"/>
      <c r="I33" s="625"/>
      <c r="J33" s="626"/>
      <c r="K33" s="379"/>
      <c r="L33" s="379"/>
    </row>
    <row r="34" spans="2:12" x14ac:dyDescent="0.3">
      <c r="C34" s="378"/>
      <c r="D34" s="378"/>
      <c r="E34" s="378"/>
      <c r="K34" s="379"/>
      <c r="L34" s="379"/>
    </row>
    <row r="35" spans="2:12" x14ac:dyDescent="0.3">
      <c r="B35" s="334" t="s">
        <v>278</v>
      </c>
      <c r="K35" s="379"/>
      <c r="L35" s="379"/>
    </row>
    <row r="36" spans="2:12" x14ac:dyDescent="0.3">
      <c r="C36" s="378"/>
      <c r="D36" s="378"/>
      <c r="E36" s="378"/>
      <c r="K36" s="379"/>
      <c r="L36" s="379"/>
    </row>
    <row r="37" spans="2:12" x14ac:dyDescent="0.3">
      <c r="K37" s="379"/>
      <c r="L37" s="379"/>
    </row>
    <row r="38" spans="2:12" x14ac:dyDescent="0.3">
      <c r="B38" s="343" t="s">
        <v>14</v>
      </c>
      <c r="E38" s="343" t="s">
        <v>15</v>
      </c>
      <c r="K38" s="379"/>
      <c r="L38" s="379"/>
    </row>
    <row r="39" spans="2:12" x14ac:dyDescent="0.3">
      <c r="B39" s="380" t="s">
        <v>279</v>
      </c>
      <c r="C39" s="347"/>
      <c r="E39" s="381" t="s">
        <v>16</v>
      </c>
      <c r="F39" s="381"/>
    </row>
    <row r="40" spans="2:12" x14ac:dyDescent="0.3"/>
    <row r="41" spans="2:12" x14ac:dyDescent="0.3">
      <c r="B41" s="334" t="s">
        <v>242</v>
      </c>
      <c r="C41" s="396" t="s">
        <v>122</v>
      </c>
      <c r="D41" s="629"/>
      <c r="E41" s="630"/>
      <c r="F41" s="394" t="s">
        <v>139</v>
      </c>
      <c r="G41" s="629"/>
      <c r="H41" s="630"/>
      <c r="I41" s="393" t="s">
        <v>66</v>
      </c>
      <c r="J41" s="512"/>
    </row>
    <row r="42" spans="2:12" x14ac:dyDescent="0.3">
      <c r="C42" s="396" t="s">
        <v>127</v>
      </c>
      <c r="D42" s="629"/>
      <c r="E42" s="630"/>
      <c r="F42" s="394" t="s">
        <v>140</v>
      </c>
      <c r="G42" s="629"/>
      <c r="H42" s="630"/>
      <c r="I42" s="393" t="s">
        <v>68</v>
      </c>
      <c r="J42" s="512"/>
    </row>
    <row r="43" spans="2:12" x14ac:dyDescent="0.3">
      <c r="C43" s="396" t="s">
        <v>130</v>
      </c>
      <c r="D43" s="629"/>
      <c r="E43" s="630"/>
      <c r="F43" s="394" t="s">
        <v>142</v>
      </c>
      <c r="G43" s="629"/>
      <c r="H43" s="630"/>
      <c r="I43" s="393" t="s">
        <v>70</v>
      </c>
      <c r="J43" s="512"/>
    </row>
    <row r="44" spans="2:12" x14ac:dyDescent="0.3">
      <c r="C44" s="396" t="s">
        <v>42</v>
      </c>
      <c r="D44" s="629"/>
      <c r="E44" s="630"/>
      <c r="F44" s="394" t="s">
        <v>53</v>
      </c>
      <c r="G44" s="629"/>
      <c r="H44" s="630"/>
      <c r="I44" s="393" t="s">
        <v>72</v>
      </c>
      <c r="J44" s="512"/>
    </row>
    <row r="45" spans="2:12" x14ac:dyDescent="0.3">
      <c r="C45" s="396" t="s">
        <v>133</v>
      </c>
      <c r="D45" s="629"/>
      <c r="E45" s="630"/>
      <c r="F45" s="394" t="s">
        <v>56</v>
      </c>
      <c r="G45" s="629"/>
      <c r="H45" s="630"/>
      <c r="I45" s="393" t="s">
        <v>74</v>
      </c>
      <c r="J45" s="512"/>
    </row>
    <row r="46" spans="2:12" x14ac:dyDescent="0.3">
      <c r="C46" s="396" t="s">
        <v>137</v>
      </c>
      <c r="D46" s="629"/>
      <c r="E46" s="630"/>
      <c r="F46" s="394" t="s">
        <v>63</v>
      </c>
      <c r="G46" s="629"/>
      <c r="H46" s="630"/>
      <c r="I46" s="393" t="s">
        <v>77</v>
      </c>
      <c r="J46" s="512"/>
    </row>
    <row r="47" spans="2:12" x14ac:dyDescent="0.3">
      <c r="C47" s="396" t="s">
        <v>138</v>
      </c>
      <c r="D47" s="629"/>
      <c r="E47" s="630"/>
      <c r="F47" s="394" t="s">
        <v>65</v>
      </c>
      <c r="G47" s="629"/>
      <c r="H47" s="630"/>
      <c r="I47" s="393" t="s">
        <v>79</v>
      </c>
      <c r="J47" s="512"/>
    </row>
    <row r="48" spans="2:12" ht="18.75" customHeight="1" x14ac:dyDescent="0.3">
      <c r="B48" s="382" t="s">
        <v>17</v>
      </c>
      <c r="C48" s="339"/>
      <c r="D48" s="339"/>
    </row>
    <row r="49" spans="1:12" ht="32.25" customHeight="1" x14ac:dyDescent="0.3">
      <c r="B49" s="622" t="s">
        <v>280</v>
      </c>
      <c r="C49" s="622"/>
      <c r="D49" s="622"/>
      <c r="E49" s="622"/>
      <c r="F49" s="622"/>
      <c r="G49" s="622"/>
      <c r="H49" s="622"/>
      <c r="I49" s="622"/>
      <c r="J49" s="622"/>
    </row>
    <row r="50" spans="1:12" ht="48.6" customHeight="1" x14ac:dyDescent="0.3">
      <c r="A50" s="383"/>
      <c r="B50" s="619" t="s">
        <v>302</v>
      </c>
      <c r="C50" s="619"/>
      <c r="D50" s="619"/>
      <c r="E50" s="619"/>
      <c r="F50" s="619"/>
      <c r="G50" s="619"/>
      <c r="H50" s="619"/>
      <c r="I50" s="619"/>
      <c r="J50" s="619"/>
      <c r="K50" s="384"/>
      <c r="L50" s="384"/>
    </row>
    <row r="51" spans="1:12" x14ac:dyDescent="0.3">
      <c r="B51" s="385" t="s">
        <v>18</v>
      </c>
      <c r="C51" s="386"/>
      <c r="D51" s="386"/>
      <c r="E51" s="387"/>
      <c r="F51" s="388"/>
      <c r="G51" s="388" t="s">
        <v>18</v>
      </c>
      <c r="H51" s="388"/>
      <c r="I51" s="388"/>
      <c r="J51" s="389"/>
      <c r="K51" s="384"/>
      <c r="L51" s="384"/>
    </row>
    <row r="52" spans="1:12" x14ac:dyDescent="0.3">
      <c r="B52" s="343" t="s">
        <v>281</v>
      </c>
      <c r="K52" s="390"/>
      <c r="L52" s="390"/>
    </row>
    <row r="53" spans="1:12" x14ac:dyDescent="0.3"/>
    <row r="54" spans="1:12" x14ac:dyDescent="0.3">
      <c r="E54" s="391" t="s">
        <v>19</v>
      </c>
      <c r="G54" s="392"/>
      <c r="H54" s="391" t="s">
        <v>262</v>
      </c>
      <c r="J54" s="392"/>
    </row>
    <row r="55" spans="1:12" x14ac:dyDescent="0.3">
      <c r="E55" s="391" t="s">
        <v>287</v>
      </c>
      <c r="G55" s="391"/>
      <c r="H55" s="391" t="s">
        <v>263</v>
      </c>
    </row>
    <row r="56" spans="1:12" x14ac:dyDescent="0.3"/>
    <row r="57" spans="1:12" hidden="1" x14ac:dyDescent="0.3"/>
    <row r="58" spans="1:12" hidden="1" x14ac:dyDescent="0.3"/>
    <row r="59" spans="1:12" ht="14.4" hidden="1" customHeight="1" x14ac:dyDescent="0.3"/>
    <row r="60" spans="1:12" ht="14.4" hidden="1" customHeight="1" x14ac:dyDescent="0.3"/>
    <row r="61" spans="1:12" ht="14.4" hidden="1" customHeight="1" x14ac:dyDescent="0.3"/>
    <row r="62" spans="1:12" ht="14.4" hidden="1" customHeight="1" x14ac:dyDescent="0.3"/>
    <row r="63" spans="1:12" ht="14.4" hidden="1" customHeight="1" x14ac:dyDescent="0.3"/>
    <row r="64" spans="1:12" ht="14.4" hidden="1" customHeight="1" x14ac:dyDescent="0.3"/>
    <row r="65" ht="14.4" hidden="1" customHeight="1" x14ac:dyDescent="0.3"/>
    <row r="66" ht="14.4" hidden="1" customHeight="1" x14ac:dyDescent="0.3"/>
    <row r="67" ht="14.4" hidden="1" customHeight="1" x14ac:dyDescent="0.3"/>
    <row r="68" ht="14.4" hidden="1" customHeight="1" x14ac:dyDescent="0.3"/>
    <row r="69" ht="14.4" customHeight="1" x14ac:dyDescent="0.3"/>
  </sheetData>
  <sheetProtection password="9CCD" sheet="1" objects="1" scenarios="1"/>
  <mergeCells count="33">
    <mergeCell ref="D44:E44"/>
    <mergeCell ref="D43:E43"/>
    <mergeCell ref="D42:E42"/>
    <mergeCell ref="G47:H47"/>
    <mergeCell ref="G42:H42"/>
    <mergeCell ref="G43:H43"/>
    <mergeCell ref="G44:H44"/>
    <mergeCell ref="G45:H45"/>
    <mergeCell ref="G46:H46"/>
    <mergeCell ref="C23:J23"/>
    <mergeCell ref="C11:J11"/>
    <mergeCell ref="C9:J9"/>
    <mergeCell ref="C13:J13"/>
    <mergeCell ref="C15:J15"/>
    <mergeCell ref="C21:J21"/>
    <mergeCell ref="B22:D22"/>
    <mergeCell ref="C17:J17"/>
    <mergeCell ref="B50:J50"/>
    <mergeCell ref="C25:G25"/>
    <mergeCell ref="I25:J25"/>
    <mergeCell ref="C27:G27"/>
    <mergeCell ref="I27:J27"/>
    <mergeCell ref="B49:J49"/>
    <mergeCell ref="I29:J29"/>
    <mergeCell ref="B32:J32"/>
    <mergeCell ref="B33:J33"/>
    <mergeCell ref="C29:D29"/>
    <mergeCell ref="F29:G29"/>
    <mergeCell ref="D41:E41"/>
    <mergeCell ref="G41:H41"/>
    <mergeCell ref="D47:E47"/>
    <mergeCell ref="D46:E46"/>
    <mergeCell ref="D45:E45"/>
  </mergeCells>
  <conditionalFormatting sqref="D41:E47 G41:H47 J41:J47">
    <cfRule type="expression" dxfId="2073" priority="1">
      <formula>$C$17="ANO"</formula>
    </cfRule>
  </conditionalFormatting>
  <dataValidations disablePrompts="1" count="5">
    <dataValidation allowBlank="1" showInputMessage="1" showErrorMessage="1" error="Lze zadat pouze období mezi 2015 až 2021_x000a_" sqref="J19"/>
    <dataValidation type="list" allowBlank="1" showInputMessage="1" showErrorMessage="1" sqref="C21:J21">
      <formula1>$O$11:$O$14</formula1>
    </dataValidation>
    <dataValidation type="list" allowBlank="1" showInputMessage="1" showErrorMessage="1" sqref="C23:J23">
      <formula1>$O$21:$O$23</formula1>
    </dataValidation>
    <dataValidation type="list" allowBlank="1" showInputMessage="1" showErrorMessage="1" sqref="C17:J17">
      <formula1>$O$24:$O$25</formula1>
    </dataValidation>
    <dataValidation type="list" allowBlank="1" showInputMessage="1" showErrorMessage="1" sqref="C19">
      <formula1>$T$1:$T$21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&amp;CList "Info"&amp;RNástroj Udržitelnost v2.0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5" tint="0.39997558519241921"/>
  </sheetPr>
  <dimension ref="A1:AD131"/>
  <sheetViews>
    <sheetView tabSelected="1" topLeftCell="A53" zoomScale="85" zoomScaleNormal="85" workbookViewId="0">
      <selection activeCell="G66" sqref="G66"/>
    </sheetView>
  </sheetViews>
  <sheetFormatPr defaultColWidth="0" defaultRowHeight="14.4" zeroHeight="1" x14ac:dyDescent="0.3"/>
  <cols>
    <col min="1" max="1" width="7.6640625" style="392" customWidth="1"/>
    <col min="2" max="2" width="50.44140625" style="343" customWidth="1"/>
    <col min="3" max="3" width="18.109375" style="343" customWidth="1"/>
    <col min="4" max="4" width="13.109375" style="343" customWidth="1"/>
    <col min="5" max="5" width="15.6640625" style="343" customWidth="1"/>
    <col min="6" max="6" width="19.33203125" style="343" customWidth="1"/>
    <col min="7" max="7" width="17.88671875" style="343" customWidth="1"/>
    <col min="8" max="8" width="20.109375" style="350" customWidth="1"/>
    <col min="9" max="9" width="20.109375" style="350" hidden="1" customWidth="1"/>
    <col min="10" max="10" width="25.6640625" style="350" hidden="1" customWidth="1"/>
    <col min="11" max="11" width="20.109375" style="350" hidden="1" customWidth="1"/>
    <col min="12" max="15" width="20.109375" style="526" hidden="1" customWidth="1"/>
    <col min="16" max="30" width="20.109375" style="350" hidden="1" customWidth="1"/>
    <col min="31" max="16384" width="9.109375" style="350" hidden="1"/>
  </cols>
  <sheetData>
    <row r="1" spans="1:24" s="395" customFormat="1" ht="18" x14ac:dyDescent="0.35">
      <c r="A1" s="397"/>
      <c r="B1" s="335" t="s">
        <v>21</v>
      </c>
      <c r="C1" s="398"/>
      <c r="D1" s="399"/>
      <c r="E1" s="374"/>
      <c r="F1" s="374"/>
      <c r="G1" s="374"/>
      <c r="J1" s="522">
        <v>0.19</v>
      </c>
      <c r="K1" s="395">
        <v>2019</v>
      </c>
      <c r="L1" s="523"/>
      <c r="M1" s="523"/>
      <c r="N1" s="523"/>
      <c r="O1" s="523"/>
    </row>
    <row r="2" spans="1:24" s="395" customFormat="1" x14ac:dyDescent="0.3">
      <c r="A2" s="402"/>
      <c r="B2" s="382" t="s">
        <v>271</v>
      </c>
      <c r="C2" s="403"/>
      <c r="E2" s="347"/>
      <c r="F2" s="347"/>
      <c r="G2" s="347"/>
      <c r="J2" s="522">
        <v>0.2</v>
      </c>
      <c r="K2" s="395">
        <v>2020</v>
      </c>
      <c r="L2" s="523"/>
      <c r="M2" s="523"/>
      <c r="N2" s="523"/>
      <c r="O2" s="523"/>
    </row>
    <row r="3" spans="1:24" x14ac:dyDescent="0.3">
      <c r="B3" s="404" t="s">
        <v>264</v>
      </c>
      <c r="C3" s="404"/>
      <c r="D3" s="404"/>
      <c r="E3" s="404"/>
      <c r="F3" s="404"/>
      <c r="G3" s="404"/>
      <c r="H3" s="524"/>
      <c r="I3" s="524"/>
      <c r="J3" s="525">
        <v>0.21</v>
      </c>
      <c r="K3" s="395">
        <v>2021</v>
      </c>
      <c r="S3" s="395"/>
      <c r="T3" s="395"/>
      <c r="U3" s="395"/>
      <c r="V3" s="395"/>
      <c r="W3" s="395"/>
      <c r="X3" s="395"/>
    </row>
    <row r="4" spans="1:24" ht="15" customHeight="1" x14ac:dyDescent="0.3">
      <c r="B4" s="647" t="s">
        <v>272</v>
      </c>
      <c r="C4" s="647"/>
      <c r="D4" s="647"/>
      <c r="E4" s="647"/>
      <c r="F4" s="647"/>
      <c r="G4" s="647"/>
      <c r="H4" s="524"/>
      <c r="K4" s="395">
        <v>2023</v>
      </c>
      <c r="S4" s="395"/>
      <c r="T4" s="395"/>
      <c r="U4" s="395"/>
      <c r="V4" s="395"/>
      <c r="W4" s="395"/>
      <c r="X4" s="395"/>
    </row>
    <row r="5" spans="1:24" ht="15" customHeight="1" x14ac:dyDescent="0.3">
      <c r="B5" s="647"/>
      <c r="C5" s="647"/>
      <c r="D5" s="647"/>
      <c r="E5" s="647"/>
      <c r="F5" s="647"/>
      <c r="G5" s="647"/>
      <c r="H5" s="524"/>
      <c r="K5" s="395">
        <v>2024</v>
      </c>
      <c r="S5" s="395"/>
      <c r="T5" s="395"/>
      <c r="U5" s="395"/>
      <c r="V5" s="395"/>
      <c r="W5" s="395"/>
      <c r="X5" s="395"/>
    </row>
    <row r="6" spans="1:24" ht="15" customHeight="1" x14ac:dyDescent="0.3">
      <c r="B6" s="647"/>
      <c r="C6" s="647"/>
      <c r="D6" s="647"/>
      <c r="E6" s="647"/>
      <c r="F6" s="647"/>
      <c r="G6" s="647"/>
      <c r="H6" s="524"/>
      <c r="K6" s="395">
        <v>2025</v>
      </c>
      <c r="S6" s="395"/>
      <c r="T6" s="395"/>
      <c r="U6" s="395"/>
      <c r="V6" s="395"/>
      <c r="W6" s="395"/>
      <c r="X6" s="395"/>
    </row>
    <row r="7" spans="1:24" ht="15" customHeight="1" x14ac:dyDescent="0.3">
      <c r="B7" s="406" t="s">
        <v>22</v>
      </c>
      <c r="C7" s="406"/>
      <c r="D7" s="406"/>
      <c r="E7" s="406"/>
      <c r="F7" s="407">
        <f>Info!$J$19</f>
        <v>1</v>
      </c>
      <c r="G7" s="347"/>
      <c r="H7" s="395"/>
      <c r="K7" s="395">
        <v>2026</v>
      </c>
      <c r="S7" s="395"/>
      <c r="T7" s="395"/>
      <c r="U7" s="395"/>
      <c r="V7" s="395"/>
      <c r="W7" s="395"/>
      <c r="X7" s="395"/>
    </row>
    <row r="8" spans="1:24" x14ac:dyDescent="0.3">
      <c r="B8" s="408" t="s">
        <v>100</v>
      </c>
      <c r="C8" s="408"/>
      <c r="D8" s="409"/>
      <c r="E8" s="410"/>
      <c r="F8" s="225">
        <v>2019</v>
      </c>
      <c r="K8" s="395">
        <v>2027</v>
      </c>
    </row>
    <row r="9" spans="1:24" x14ac:dyDescent="0.3">
      <c r="G9" s="411"/>
      <c r="K9" s="395">
        <v>2028</v>
      </c>
      <c r="S9" s="395"/>
      <c r="T9" s="395"/>
      <c r="U9" s="395"/>
      <c r="V9" s="395"/>
      <c r="W9" s="395"/>
      <c r="X9" s="395"/>
    </row>
    <row r="10" spans="1:24" x14ac:dyDescent="0.3">
      <c r="C10" s="412"/>
      <c r="D10" s="412"/>
      <c r="E10" s="413"/>
      <c r="F10" s="413"/>
      <c r="G10" s="414"/>
      <c r="H10" s="395"/>
      <c r="J10" s="395"/>
      <c r="K10" s="395">
        <v>2030</v>
      </c>
      <c r="L10" s="523"/>
      <c r="M10" s="523"/>
      <c r="N10" s="523"/>
      <c r="O10" s="523"/>
      <c r="P10" s="395"/>
      <c r="S10" s="395"/>
      <c r="T10" s="395"/>
      <c r="U10" s="395"/>
      <c r="V10" s="527"/>
      <c r="W10" s="527"/>
      <c r="X10" s="528"/>
    </row>
    <row r="11" spans="1:24" ht="15" customHeight="1" x14ac:dyDescent="0.3">
      <c r="B11" s="646" t="s">
        <v>282</v>
      </c>
      <c r="C11" s="646"/>
      <c r="D11" s="646"/>
      <c r="E11" s="650" t="s">
        <v>23</v>
      </c>
      <c r="F11" s="415" t="s">
        <v>24</v>
      </c>
      <c r="G11" s="416"/>
      <c r="K11" s="395">
        <v>2031</v>
      </c>
      <c r="L11" s="413"/>
      <c r="M11" s="413"/>
      <c r="N11" s="413"/>
      <c r="O11" s="413"/>
      <c r="P11" s="413"/>
      <c r="R11" s="413"/>
    </row>
    <row r="12" spans="1:24" x14ac:dyDescent="0.3">
      <c r="B12" s="646"/>
      <c r="C12" s="646"/>
      <c r="D12" s="646"/>
      <c r="E12" s="650"/>
      <c r="F12" s="415" t="s">
        <v>173</v>
      </c>
      <c r="G12" s="416"/>
      <c r="K12" s="395">
        <v>2032</v>
      </c>
      <c r="L12" s="529"/>
      <c r="M12" s="529"/>
      <c r="N12" s="529"/>
      <c r="O12" s="529"/>
      <c r="P12" s="521"/>
      <c r="R12" s="521"/>
    </row>
    <row r="13" spans="1:24" ht="28.95" customHeight="1" x14ac:dyDescent="0.3">
      <c r="B13" s="651" t="s">
        <v>26</v>
      </c>
      <c r="C13" s="651"/>
      <c r="D13" s="651"/>
      <c r="E13" s="650"/>
      <c r="F13" s="417">
        <v>2019</v>
      </c>
      <c r="G13" s="415" t="s">
        <v>25</v>
      </c>
      <c r="J13" s="530"/>
      <c r="K13" s="530"/>
      <c r="L13" s="530"/>
      <c r="M13" s="530"/>
      <c r="N13" s="530"/>
      <c r="O13" s="530"/>
      <c r="P13" s="530"/>
      <c r="R13" s="530"/>
    </row>
    <row r="14" spans="1:24" x14ac:dyDescent="0.3">
      <c r="B14" s="418" t="s">
        <v>27</v>
      </c>
      <c r="C14" s="419" t="s">
        <v>201</v>
      </c>
      <c r="D14" s="419"/>
      <c r="E14" s="420" t="s">
        <v>28</v>
      </c>
      <c r="F14" s="615"/>
      <c r="G14" s="421">
        <v>55</v>
      </c>
      <c r="I14" s="531"/>
      <c r="J14" s="532"/>
      <c r="K14" s="523"/>
      <c r="L14" s="532"/>
      <c r="M14" s="532"/>
      <c r="N14" s="532"/>
      <c r="O14" s="532"/>
      <c r="P14" s="532"/>
      <c r="R14" s="532"/>
    </row>
    <row r="15" spans="1:24" x14ac:dyDescent="0.3">
      <c r="B15" s="347"/>
      <c r="C15" s="423" t="s">
        <v>29</v>
      </c>
      <c r="D15" s="423"/>
      <c r="E15" s="424" t="s">
        <v>28</v>
      </c>
      <c r="F15" s="616"/>
      <c r="G15" s="425">
        <v>15</v>
      </c>
      <c r="I15" s="533"/>
      <c r="J15" s="532"/>
      <c r="K15" s="523"/>
      <c r="L15" s="532"/>
      <c r="M15" s="532"/>
      <c r="N15" s="532"/>
      <c r="O15" s="532"/>
      <c r="P15" s="532"/>
      <c r="R15" s="532"/>
    </row>
    <row r="16" spans="1:24" x14ac:dyDescent="0.3">
      <c r="B16" s="418" t="s">
        <v>30</v>
      </c>
      <c r="C16" s="347" t="s">
        <v>198</v>
      </c>
      <c r="D16" s="347"/>
      <c r="E16" s="400" t="s">
        <v>28</v>
      </c>
      <c r="F16" s="617"/>
      <c r="G16" s="422">
        <v>80</v>
      </c>
      <c r="J16" s="532"/>
      <c r="K16" s="523"/>
      <c r="L16" s="532"/>
      <c r="M16" s="532"/>
      <c r="N16" s="532"/>
      <c r="O16" s="532"/>
      <c r="P16" s="532"/>
      <c r="R16" s="532"/>
    </row>
    <row r="17" spans="1:18" x14ac:dyDescent="0.3">
      <c r="B17" s="652" t="s">
        <v>31</v>
      </c>
      <c r="C17" s="652"/>
      <c r="D17" s="652"/>
      <c r="E17" s="426" t="s">
        <v>28</v>
      </c>
      <c r="F17" s="427">
        <f>F14+F15+F16</f>
        <v>0</v>
      </c>
      <c r="G17" s="428"/>
      <c r="J17" s="532"/>
      <c r="K17" s="523"/>
      <c r="L17" s="532"/>
      <c r="M17" s="532"/>
      <c r="N17" s="532"/>
      <c r="O17" s="532"/>
      <c r="P17" s="532"/>
      <c r="R17" s="532"/>
    </row>
    <row r="18" spans="1:18" x14ac:dyDescent="0.3">
      <c r="J18" s="532"/>
      <c r="K18" s="523"/>
      <c r="L18" s="532"/>
      <c r="M18" s="532"/>
      <c r="N18" s="532"/>
      <c r="O18" s="532"/>
      <c r="P18" s="532"/>
      <c r="R18" s="534"/>
    </row>
    <row r="19" spans="1:18" x14ac:dyDescent="0.3">
      <c r="B19" s="653" t="s">
        <v>32</v>
      </c>
      <c r="C19" s="654"/>
      <c r="D19" s="654"/>
      <c r="E19" s="429" t="s">
        <v>23</v>
      </c>
      <c r="F19" s="429">
        <v>2019</v>
      </c>
      <c r="G19" s="429" t="str">
        <f>G13</f>
        <v>Životnost (roky)</v>
      </c>
      <c r="J19" s="530"/>
      <c r="K19" s="523"/>
      <c r="L19" s="530"/>
      <c r="M19" s="530"/>
      <c r="N19" s="530"/>
      <c r="O19" s="530"/>
      <c r="P19" s="530"/>
      <c r="R19" s="530"/>
    </row>
    <row r="20" spans="1:18" x14ac:dyDescent="0.3">
      <c r="B20" s="430" t="s">
        <v>33</v>
      </c>
      <c r="C20" s="419" t="s">
        <v>201</v>
      </c>
      <c r="D20" s="419"/>
      <c r="E20" s="420" t="s">
        <v>28</v>
      </c>
      <c r="F20" s="615"/>
      <c r="G20" s="421">
        <v>50</v>
      </c>
      <c r="J20" s="532"/>
      <c r="K20" s="523"/>
      <c r="L20" s="532"/>
      <c r="M20" s="532"/>
      <c r="N20" s="532"/>
      <c r="O20" s="532"/>
      <c r="P20" s="532"/>
      <c r="R20" s="532"/>
    </row>
    <row r="21" spans="1:18" x14ac:dyDescent="0.3">
      <c r="B21" s="347"/>
      <c r="C21" s="423" t="s">
        <v>29</v>
      </c>
      <c r="D21" s="423"/>
      <c r="E21" s="424" t="s">
        <v>28</v>
      </c>
      <c r="F21" s="616"/>
      <c r="G21" s="425">
        <v>15</v>
      </c>
      <c r="I21" s="533"/>
      <c r="J21" s="532"/>
      <c r="K21" s="523"/>
      <c r="L21" s="532"/>
      <c r="M21" s="532"/>
      <c r="N21" s="532"/>
      <c r="O21" s="532"/>
      <c r="P21" s="532"/>
      <c r="R21" s="532"/>
    </row>
    <row r="22" spans="1:18" x14ac:dyDescent="0.3">
      <c r="B22" s="418" t="s">
        <v>34</v>
      </c>
      <c r="C22" s="347" t="s">
        <v>199</v>
      </c>
      <c r="D22" s="347"/>
      <c r="E22" s="400" t="s">
        <v>28</v>
      </c>
      <c r="F22" s="618"/>
      <c r="G22" s="422">
        <v>90</v>
      </c>
      <c r="I22" s="533"/>
      <c r="J22" s="532"/>
      <c r="K22" s="523"/>
      <c r="L22" s="532"/>
      <c r="M22" s="532"/>
      <c r="N22" s="532"/>
      <c r="O22" s="532"/>
      <c r="P22" s="532"/>
      <c r="R22" s="532"/>
    </row>
    <row r="23" spans="1:18" x14ac:dyDescent="0.3">
      <c r="B23" s="652" t="s">
        <v>35</v>
      </c>
      <c r="C23" s="652"/>
      <c r="D23" s="652"/>
      <c r="E23" s="426" t="s">
        <v>28</v>
      </c>
      <c r="F23" s="427">
        <f>F20+F21+F22</f>
        <v>0</v>
      </c>
      <c r="G23" s="431"/>
      <c r="J23" s="532"/>
      <c r="K23" s="523"/>
      <c r="L23" s="532"/>
      <c r="M23" s="532"/>
      <c r="N23" s="532"/>
      <c r="O23" s="532"/>
      <c r="P23" s="532"/>
      <c r="R23" s="532"/>
    </row>
    <row r="24" spans="1:18" x14ac:dyDescent="0.3">
      <c r="J24" s="532"/>
      <c r="K24" s="523"/>
      <c r="L24" s="532"/>
      <c r="M24" s="532"/>
      <c r="N24" s="532"/>
      <c r="O24" s="532"/>
      <c r="P24" s="532"/>
      <c r="R24" s="534"/>
    </row>
    <row r="25" spans="1:18" x14ac:dyDescent="0.3">
      <c r="B25" s="432" t="s">
        <v>164</v>
      </c>
      <c r="C25" s="220"/>
      <c r="D25" s="220"/>
      <c r="E25" s="635" t="s">
        <v>37</v>
      </c>
      <c r="F25" s="659" t="s">
        <v>295</v>
      </c>
      <c r="G25" s="660"/>
      <c r="H25" s="548"/>
      <c r="I25" s="535"/>
    </row>
    <row r="26" spans="1:18" x14ac:dyDescent="0.3">
      <c r="B26" s="219" t="s">
        <v>205</v>
      </c>
      <c r="C26" s="221"/>
      <c r="D26" s="221"/>
      <c r="E26" s="636"/>
      <c r="F26" s="36" t="s">
        <v>26</v>
      </c>
      <c r="G26" s="37" t="s">
        <v>32</v>
      </c>
      <c r="H26" s="548"/>
      <c r="I26" s="535"/>
    </row>
    <row r="27" spans="1:18" s="363" customFormat="1" x14ac:dyDescent="0.3">
      <c r="A27" s="344"/>
      <c r="B27" s="637" t="s">
        <v>40</v>
      </c>
      <c r="C27" s="638"/>
      <c r="D27" s="639"/>
      <c r="E27" s="50"/>
      <c r="F27" s="433"/>
      <c r="G27" s="433"/>
      <c r="H27" s="537"/>
      <c r="L27" s="536"/>
      <c r="M27" s="536"/>
      <c r="N27" s="536"/>
      <c r="O27" s="536"/>
    </row>
    <row r="28" spans="1:18" s="363" customFormat="1" x14ac:dyDescent="0.3">
      <c r="A28" s="345" t="s">
        <v>122</v>
      </c>
      <c r="B28" s="66" t="s">
        <v>101</v>
      </c>
      <c r="C28" s="67"/>
      <c r="D28" s="67"/>
      <c r="E28" s="68" t="s">
        <v>41</v>
      </c>
      <c r="F28" s="301">
        <f>SUM(F29:F32)</f>
        <v>0</v>
      </c>
      <c r="G28" s="299">
        <f>SUM(G29:G32)</f>
        <v>0</v>
      </c>
      <c r="H28" s="537"/>
      <c r="L28" s="536"/>
      <c r="M28" s="536"/>
      <c r="N28" s="536"/>
      <c r="O28" s="536"/>
    </row>
    <row r="29" spans="1:18" x14ac:dyDescent="0.3">
      <c r="A29" s="348" t="s">
        <v>123</v>
      </c>
      <c r="B29" s="47" t="s">
        <v>102</v>
      </c>
      <c r="C29" s="49"/>
      <c r="D29" s="49"/>
      <c r="E29" s="46" t="s">
        <v>41</v>
      </c>
      <c r="F29" s="318"/>
      <c r="G29" s="318"/>
      <c r="H29" s="395"/>
    </row>
    <row r="30" spans="1:18" ht="15" customHeight="1" x14ac:dyDescent="0.3">
      <c r="A30" s="348" t="s">
        <v>124</v>
      </c>
      <c r="B30" s="51" t="s">
        <v>103</v>
      </c>
      <c r="C30" s="52"/>
      <c r="D30" s="52"/>
      <c r="E30" s="53" t="s">
        <v>41</v>
      </c>
      <c r="F30" s="319"/>
      <c r="G30" s="319"/>
      <c r="H30" s="395"/>
    </row>
    <row r="31" spans="1:18" x14ac:dyDescent="0.3">
      <c r="A31" s="348" t="s">
        <v>125</v>
      </c>
      <c r="B31" s="51" t="s">
        <v>104</v>
      </c>
      <c r="C31" s="52"/>
      <c r="D31" s="52"/>
      <c r="E31" s="53" t="s">
        <v>41</v>
      </c>
      <c r="F31" s="319"/>
      <c r="G31" s="319"/>
      <c r="H31" s="395"/>
    </row>
    <row r="32" spans="1:18" x14ac:dyDescent="0.3">
      <c r="A32" s="348" t="s">
        <v>126</v>
      </c>
      <c r="B32" s="51" t="s">
        <v>105</v>
      </c>
      <c r="C32" s="52"/>
      <c r="D32" s="52"/>
      <c r="E32" s="53" t="s">
        <v>41</v>
      </c>
      <c r="F32" s="319"/>
      <c r="G32" s="319"/>
      <c r="H32" s="395"/>
    </row>
    <row r="33" spans="1:15" s="363" customFormat="1" x14ac:dyDescent="0.3">
      <c r="A33" s="345" t="s">
        <v>127</v>
      </c>
      <c r="B33" s="54" t="s">
        <v>106</v>
      </c>
      <c r="C33" s="55"/>
      <c r="D33" s="55"/>
      <c r="E33" s="56" t="s">
        <v>41</v>
      </c>
      <c r="F33" s="300">
        <f>SUM(F34:F35)</f>
        <v>0</v>
      </c>
      <c r="G33" s="300">
        <f>SUM(G34:G35)</f>
        <v>0</v>
      </c>
      <c r="H33" s="537"/>
      <c r="L33" s="536"/>
      <c r="M33" s="536"/>
      <c r="N33" s="536"/>
      <c r="O33" s="536"/>
    </row>
    <row r="34" spans="1:15" x14ac:dyDescent="0.3">
      <c r="A34" s="348" t="s">
        <v>128</v>
      </c>
      <c r="B34" s="51" t="s">
        <v>107</v>
      </c>
      <c r="C34" s="52"/>
      <c r="D34" s="52"/>
      <c r="E34" s="53" t="s">
        <v>41</v>
      </c>
      <c r="F34" s="319"/>
      <c r="G34" s="319"/>
      <c r="H34" s="395"/>
    </row>
    <row r="35" spans="1:15" x14ac:dyDescent="0.3">
      <c r="A35" s="348" t="s">
        <v>129</v>
      </c>
      <c r="B35" s="51" t="s">
        <v>108</v>
      </c>
      <c r="C35" s="52"/>
      <c r="D35" s="52"/>
      <c r="E35" s="53" t="s">
        <v>41</v>
      </c>
      <c r="F35" s="319"/>
      <c r="G35" s="319"/>
      <c r="H35" s="395"/>
    </row>
    <row r="36" spans="1:15" s="363" customFormat="1" x14ac:dyDescent="0.3">
      <c r="A36" s="345" t="s">
        <v>130</v>
      </c>
      <c r="B36" s="54" t="s">
        <v>109</v>
      </c>
      <c r="C36" s="55"/>
      <c r="D36" s="55"/>
      <c r="E36" s="56" t="s">
        <v>41</v>
      </c>
      <c r="F36" s="300">
        <f>SUM(F37:F38)</f>
        <v>0</v>
      </c>
      <c r="G36" s="300">
        <f>SUM(G37:G38)</f>
        <v>0</v>
      </c>
      <c r="H36" s="537"/>
      <c r="L36" s="536"/>
      <c r="M36" s="536"/>
      <c r="N36" s="536"/>
      <c r="O36" s="536"/>
    </row>
    <row r="37" spans="1:15" x14ac:dyDescent="0.3">
      <c r="A37" s="348" t="s">
        <v>131</v>
      </c>
      <c r="B37" s="51" t="s">
        <v>110</v>
      </c>
      <c r="C37" s="52"/>
      <c r="D37" s="52"/>
      <c r="E37" s="53" t="s">
        <v>41</v>
      </c>
      <c r="F37" s="319"/>
      <c r="G37" s="319"/>
      <c r="H37" s="395"/>
    </row>
    <row r="38" spans="1:15" x14ac:dyDescent="0.3">
      <c r="A38" s="348" t="s">
        <v>132</v>
      </c>
      <c r="B38" s="51" t="s">
        <v>111</v>
      </c>
      <c r="C38" s="52"/>
      <c r="D38" s="52"/>
      <c r="E38" s="53" t="s">
        <v>41</v>
      </c>
      <c r="F38" s="319"/>
      <c r="G38" s="319"/>
      <c r="H38" s="395"/>
    </row>
    <row r="39" spans="1:15" s="363" customFormat="1" x14ac:dyDescent="0.3">
      <c r="A39" s="345" t="s">
        <v>42</v>
      </c>
      <c r="B39" s="57" t="s">
        <v>43</v>
      </c>
      <c r="C39" s="58"/>
      <c r="D39" s="434"/>
      <c r="E39" s="59" t="s">
        <v>41</v>
      </c>
      <c r="F39" s="300">
        <f>SUM(F40:F43)</f>
        <v>0</v>
      </c>
      <c r="G39" s="300">
        <f>SUM(G40:G43)</f>
        <v>0</v>
      </c>
      <c r="L39" s="536"/>
      <c r="M39" s="536"/>
      <c r="N39" s="536"/>
      <c r="O39" s="536"/>
    </row>
    <row r="40" spans="1:15" x14ac:dyDescent="0.3">
      <c r="A40" s="348" t="s">
        <v>44</v>
      </c>
      <c r="B40" s="60" t="s">
        <v>45</v>
      </c>
      <c r="C40" s="61"/>
      <c r="D40" s="435"/>
      <c r="E40" s="62" t="s">
        <v>41</v>
      </c>
      <c r="F40" s="319"/>
      <c r="G40" s="319"/>
    </row>
    <row r="41" spans="1:15" x14ac:dyDescent="0.3">
      <c r="A41" s="348" t="s">
        <v>46</v>
      </c>
      <c r="B41" s="60" t="s">
        <v>47</v>
      </c>
      <c r="C41" s="61"/>
      <c r="D41" s="435"/>
      <c r="E41" s="62" t="s">
        <v>41</v>
      </c>
      <c r="F41" s="319"/>
      <c r="G41" s="319"/>
    </row>
    <row r="42" spans="1:15" x14ac:dyDescent="0.3">
      <c r="A42" s="348" t="s">
        <v>48</v>
      </c>
      <c r="B42" s="60" t="s">
        <v>49</v>
      </c>
      <c r="C42" s="63"/>
      <c r="D42" s="435"/>
      <c r="E42" s="62" t="s">
        <v>41</v>
      </c>
      <c r="F42" s="319"/>
      <c r="G42" s="319"/>
    </row>
    <row r="43" spans="1:15" x14ac:dyDescent="0.3">
      <c r="A43" s="436" t="s">
        <v>50</v>
      </c>
      <c r="B43" s="60" t="s">
        <v>51</v>
      </c>
      <c r="C43" s="61"/>
      <c r="D43" s="435"/>
      <c r="E43" s="62" t="s">
        <v>41</v>
      </c>
      <c r="F43" s="319"/>
      <c r="G43" s="319"/>
    </row>
    <row r="44" spans="1:15" s="363" customFormat="1" x14ac:dyDescent="0.3">
      <c r="A44" s="345" t="s">
        <v>133</v>
      </c>
      <c r="B44" s="54" t="s">
        <v>112</v>
      </c>
      <c r="C44" s="55"/>
      <c r="D44" s="55"/>
      <c r="E44" s="56" t="s">
        <v>41</v>
      </c>
      <c r="F44" s="300">
        <f>SUM(F45:F47)</f>
        <v>0</v>
      </c>
      <c r="G44" s="300">
        <f>SUM(G45:G47)</f>
        <v>0</v>
      </c>
      <c r="H44" s="537"/>
      <c r="L44" s="536"/>
      <c r="M44" s="536"/>
      <c r="N44" s="536"/>
      <c r="O44" s="536"/>
    </row>
    <row r="45" spans="1:15" x14ac:dyDescent="0.3">
      <c r="A45" s="348" t="s">
        <v>134</v>
      </c>
      <c r="B45" s="51" t="s">
        <v>119</v>
      </c>
      <c r="C45" s="52"/>
      <c r="D45" s="52"/>
      <c r="E45" s="62" t="s">
        <v>41</v>
      </c>
      <c r="F45" s="319"/>
      <c r="G45" s="319"/>
      <c r="H45" s="395"/>
    </row>
    <row r="46" spans="1:15" x14ac:dyDescent="0.3">
      <c r="A46" s="348" t="s">
        <v>135</v>
      </c>
      <c r="B46" s="51" t="s">
        <v>120</v>
      </c>
      <c r="C46" s="52"/>
      <c r="D46" s="52"/>
      <c r="E46" s="62" t="s">
        <v>41</v>
      </c>
      <c r="F46" s="319"/>
      <c r="G46" s="319"/>
      <c r="H46" s="395"/>
    </row>
    <row r="47" spans="1:15" x14ac:dyDescent="0.3">
      <c r="A47" s="348" t="s">
        <v>136</v>
      </c>
      <c r="B47" s="51" t="s">
        <v>121</v>
      </c>
      <c r="C47" s="52"/>
      <c r="D47" s="52"/>
      <c r="E47" s="53" t="s">
        <v>41</v>
      </c>
      <c r="F47" s="319"/>
      <c r="G47" s="319"/>
      <c r="H47" s="395"/>
    </row>
    <row r="48" spans="1:15" s="363" customFormat="1" x14ac:dyDescent="0.3">
      <c r="A48" s="345" t="s">
        <v>137</v>
      </c>
      <c r="B48" s="54" t="s">
        <v>113</v>
      </c>
      <c r="C48" s="55"/>
      <c r="D48" s="55"/>
      <c r="E48" s="59" t="s">
        <v>41</v>
      </c>
      <c r="F48" s="302"/>
      <c r="G48" s="302"/>
      <c r="H48" s="537"/>
      <c r="L48" s="536"/>
      <c r="M48" s="536"/>
      <c r="N48" s="536"/>
      <c r="O48" s="536"/>
    </row>
    <row r="49" spans="1:15" s="363" customFormat="1" x14ac:dyDescent="0.3">
      <c r="A49" s="345" t="s">
        <v>138</v>
      </c>
      <c r="B49" s="54" t="s">
        <v>114</v>
      </c>
      <c r="C49" s="55"/>
      <c r="D49" s="55"/>
      <c r="E49" s="59" t="s">
        <v>41</v>
      </c>
      <c r="F49" s="302"/>
      <c r="G49" s="302"/>
      <c r="H49" s="537"/>
      <c r="L49" s="536"/>
      <c r="M49" s="536"/>
      <c r="N49" s="536"/>
      <c r="O49" s="536"/>
    </row>
    <row r="50" spans="1:15" s="363" customFormat="1" x14ac:dyDescent="0.3">
      <c r="A50" s="345" t="s">
        <v>139</v>
      </c>
      <c r="B50" s="54" t="s">
        <v>115</v>
      </c>
      <c r="C50" s="55"/>
      <c r="D50" s="55"/>
      <c r="E50" s="56" t="s">
        <v>41</v>
      </c>
      <c r="F50" s="302"/>
      <c r="G50" s="302"/>
      <c r="H50" s="537"/>
      <c r="L50" s="536"/>
      <c r="M50" s="536"/>
      <c r="N50" s="536"/>
      <c r="O50" s="536"/>
    </row>
    <row r="51" spans="1:15" s="363" customFormat="1" x14ac:dyDescent="0.3">
      <c r="A51" s="345" t="s">
        <v>140</v>
      </c>
      <c r="B51" s="54" t="s">
        <v>116</v>
      </c>
      <c r="C51" s="55"/>
      <c r="D51" s="55"/>
      <c r="E51" s="59" t="s">
        <v>41</v>
      </c>
      <c r="F51" s="302"/>
      <c r="G51" s="302"/>
      <c r="H51" s="537"/>
      <c r="L51" s="536"/>
      <c r="M51" s="536"/>
      <c r="N51" s="536"/>
      <c r="O51" s="536"/>
    </row>
    <row r="52" spans="1:15" x14ac:dyDescent="0.3">
      <c r="A52" s="348" t="s">
        <v>141</v>
      </c>
      <c r="B52" s="60" t="s">
        <v>117</v>
      </c>
      <c r="C52" s="61"/>
      <c r="D52" s="435"/>
      <c r="E52" s="62" t="s">
        <v>41</v>
      </c>
      <c r="F52" s="319"/>
      <c r="G52" s="485"/>
      <c r="H52" s="522"/>
    </row>
    <row r="53" spans="1:15" x14ac:dyDescent="0.3">
      <c r="A53" s="345" t="s">
        <v>142</v>
      </c>
      <c r="B53" s="437" t="s">
        <v>118</v>
      </c>
      <c r="C53" s="438"/>
      <c r="D53" s="438"/>
      <c r="E53" s="439" t="s">
        <v>41</v>
      </c>
      <c r="F53" s="440">
        <f>F28+F33+F36+F39+F44+F48+F49+F50+F51</f>
        <v>0</v>
      </c>
      <c r="G53" s="440">
        <f>G28+G33+G36+G39+G44+G48+G49+G50+G51</f>
        <v>0</v>
      </c>
    </row>
    <row r="54" spans="1:15" x14ac:dyDescent="0.3">
      <c r="A54" s="441" t="s">
        <v>143</v>
      </c>
      <c r="B54" s="347" t="s">
        <v>144</v>
      </c>
      <c r="C54" s="347"/>
      <c r="D54" s="347"/>
      <c r="E54" s="400" t="s">
        <v>145</v>
      </c>
      <c r="F54" s="486"/>
      <c r="G54" s="486"/>
    </row>
    <row r="55" spans="1:15" x14ac:dyDescent="0.3">
      <c r="A55" s="441" t="s">
        <v>146</v>
      </c>
      <c r="B55" s="419" t="s">
        <v>147</v>
      </c>
      <c r="C55" s="419"/>
      <c r="D55" s="419"/>
      <c r="E55" s="420" t="s">
        <v>162</v>
      </c>
      <c r="F55" s="487"/>
      <c r="G55" s="442"/>
    </row>
    <row r="56" spans="1:15" x14ac:dyDescent="0.3">
      <c r="A56" s="441" t="s">
        <v>148</v>
      </c>
      <c r="B56" s="419" t="s">
        <v>149</v>
      </c>
      <c r="C56" s="419"/>
      <c r="D56" s="419"/>
      <c r="E56" s="420" t="s">
        <v>162</v>
      </c>
      <c r="F56" s="487"/>
      <c r="G56" s="442"/>
    </row>
    <row r="57" spans="1:15" x14ac:dyDescent="0.3">
      <c r="A57" s="441" t="s">
        <v>150</v>
      </c>
      <c r="B57" s="419" t="s">
        <v>151</v>
      </c>
      <c r="C57" s="419"/>
      <c r="D57" s="419"/>
      <c r="E57" s="420" t="s">
        <v>162</v>
      </c>
      <c r="F57" s="442"/>
      <c r="G57" s="487"/>
    </row>
    <row r="58" spans="1:15" x14ac:dyDescent="0.3">
      <c r="A58" s="441" t="s">
        <v>152</v>
      </c>
      <c r="B58" s="419" t="s">
        <v>153</v>
      </c>
      <c r="C58" s="419"/>
      <c r="D58" s="419"/>
      <c r="E58" s="420" t="s">
        <v>162</v>
      </c>
      <c r="F58" s="442"/>
      <c r="G58" s="487"/>
    </row>
    <row r="59" spans="1:15" x14ac:dyDescent="0.3">
      <c r="A59" s="441" t="s">
        <v>154</v>
      </c>
      <c r="B59" s="419" t="s">
        <v>155</v>
      </c>
      <c r="C59" s="419"/>
      <c r="D59" s="419"/>
      <c r="E59" s="420" t="s">
        <v>162</v>
      </c>
      <c r="F59" s="442"/>
      <c r="G59" s="487"/>
    </row>
    <row r="60" spans="1:15" x14ac:dyDescent="0.3">
      <c r="A60" s="441" t="s">
        <v>156</v>
      </c>
      <c r="B60" s="419" t="s">
        <v>157</v>
      </c>
      <c r="C60" s="419"/>
      <c r="D60" s="419"/>
      <c r="E60" s="420" t="s">
        <v>162</v>
      </c>
      <c r="F60" s="442"/>
      <c r="G60" s="487"/>
    </row>
    <row r="61" spans="1:15" x14ac:dyDescent="0.3">
      <c r="A61" s="441" t="s">
        <v>158</v>
      </c>
      <c r="B61" s="419" t="s">
        <v>159</v>
      </c>
      <c r="C61" s="419"/>
      <c r="D61" s="419"/>
      <c r="E61" s="420" t="s">
        <v>162</v>
      </c>
      <c r="F61" s="487"/>
      <c r="G61" s="487"/>
    </row>
    <row r="62" spans="1:15" x14ac:dyDescent="0.3">
      <c r="A62" s="441" t="s">
        <v>160</v>
      </c>
      <c r="B62" s="443" t="s">
        <v>161</v>
      </c>
      <c r="C62" s="443"/>
      <c r="D62" s="443"/>
      <c r="E62" s="444" t="s">
        <v>162</v>
      </c>
      <c r="F62" s="488"/>
      <c r="G62" s="488"/>
    </row>
    <row r="63" spans="1:15" x14ac:dyDescent="0.3">
      <c r="A63" s="441"/>
      <c r="E63" s="405"/>
    </row>
    <row r="64" spans="1:15" x14ac:dyDescent="0.3">
      <c r="A64" s="441"/>
      <c r="B64" s="445" t="s">
        <v>52</v>
      </c>
      <c r="C64" s="446"/>
      <c r="D64" s="447"/>
      <c r="E64" s="635" t="s">
        <v>37</v>
      </c>
      <c r="F64" s="659" t="str">
        <f>F25</f>
        <v>Poslední známá skutečnost</v>
      </c>
      <c r="G64" s="660"/>
    </row>
    <row r="65" spans="1:19" x14ac:dyDescent="0.3">
      <c r="B65" s="655" t="s">
        <v>206</v>
      </c>
      <c r="C65" s="655"/>
      <c r="D65" s="656"/>
      <c r="E65" s="636"/>
      <c r="F65" s="36" t="s">
        <v>26</v>
      </c>
      <c r="G65" s="37" t="s">
        <v>32</v>
      </c>
    </row>
    <row r="66" spans="1:19" s="363" customFormat="1" x14ac:dyDescent="0.3">
      <c r="A66" s="448" t="s">
        <v>53</v>
      </c>
      <c r="B66" s="449" t="s">
        <v>54</v>
      </c>
      <c r="C66" s="449"/>
      <c r="D66" s="449"/>
      <c r="E66" s="40" t="s">
        <v>55</v>
      </c>
      <c r="F66" s="581">
        <f>+IFERROR(+IF(F55&lt;&gt;0,F53/F55,IF(F62&lt;&gt;0,F53/F62,F53/F61)),0)</f>
        <v>0</v>
      </c>
      <c r="G66" s="582">
        <f>IFERROR(IF((G57+G59)&lt;&gt;0,G53/(G57+G59),IF(G61&lt;&gt;0,G53/G61,G53/G62)),0)</f>
        <v>0</v>
      </c>
      <c r="L66" s="536"/>
      <c r="M66" s="536"/>
      <c r="N66" s="536"/>
      <c r="O66" s="536"/>
    </row>
    <row r="67" spans="1:19" s="363" customFormat="1" x14ac:dyDescent="0.3">
      <c r="A67" s="448" t="s">
        <v>56</v>
      </c>
      <c r="B67" s="450" t="s">
        <v>57</v>
      </c>
      <c r="C67" s="450"/>
      <c r="D67" s="450"/>
      <c r="E67" s="451" t="s">
        <v>58</v>
      </c>
      <c r="F67" s="557">
        <f>IFERROR(+F68+F69,0)</f>
        <v>0</v>
      </c>
      <c r="G67" s="558">
        <f>IFERROR(+G68+G69,0)</f>
        <v>0</v>
      </c>
      <c r="L67" s="536"/>
      <c r="M67" s="536"/>
      <c r="N67" s="536"/>
      <c r="O67" s="536"/>
    </row>
    <row r="68" spans="1:19" x14ac:dyDescent="0.3">
      <c r="A68" s="348" t="s">
        <v>59</v>
      </c>
      <c r="B68" s="419" t="s">
        <v>200</v>
      </c>
      <c r="C68" s="419"/>
      <c r="D68" s="419"/>
      <c r="E68" s="420" t="s">
        <v>58</v>
      </c>
      <c r="F68" s="556"/>
      <c r="G68" s="556"/>
    </row>
    <row r="69" spans="1:19" x14ac:dyDescent="0.3">
      <c r="A69" s="348" t="s">
        <v>61</v>
      </c>
      <c r="B69" s="419" t="s">
        <v>62</v>
      </c>
      <c r="C69" s="419"/>
      <c r="D69" s="419"/>
      <c r="E69" s="420" t="s">
        <v>41</v>
      </c>
      <c r="F69" s="556"/>
      <c r="G69" s="556"/>
    </row>
    <row r="70" spans="1:19" s="363" customFormat="1" x14ac:dyDescent="0.3">
      <c r="A70" s="448" t="s">
        <v>63</v>
      </c>
      <c r="B70" s="450" t="s">
        <v>64</v>
      </c>
      <c r="C70" s="450"/>
      <c r="D70" s="450"/>
      <c r="E70" s="451" t="s">
        <v>41</v>
      </c>
      <c r="F70" s="300">
        <f>IFERROR(+F53+F67,0)</f>
        <v>0</v>
      </c>
      <c r="G70" s="300">
        <f>IFERROR(+G53+G67,0)</f>
        <v>0</v>
      </c>
      <c r="L70" s="536"/>
      <c r="M70" s="536"/>
      <c r="N70" s="536"/>
      <c r="O70" s="536"/>
    </row>
    <row r="71" spans="1:19" s="363" customFormat="1" x14ac:dyDescent="0.3">
      <c r="A71" s="448" t="s">
        <v>65</v>
      </c>
      <c r="B71" s="450" t="s">
        <v>174</v>
      </c>
      <c r="C71" s="450"/>
      <c r="D71" s="450"/>
      <c r="E71" s="451" t="s">
        <v>41</v>
      </c>
      <c r="F71" s="571"/>
      <c r="G71" s="571"/>
      <c r="L71" s="536"/>
      <c r="M71" s="536"/>
      <c r="N71" s="536"/>
      <c r="O71" s="536"/>
    </row>
    <row r="72" spans="1:19" x14ac:dyDescent="0.3">
      <c r="A72" s="348" t="s">
        <v>66</v>
      </c>
      <c r="B72" s="419" t="s">
        <v>202</v>
      </c>
      <c r="C72" s="419"/>
      <c r="D72" s="419"/>
      <c r="E72" s="420" t="s">
        <v>163</v>
      </c>
      <c r="F72" s="574">
        <f>IFERROR(+(F71/F70)*100,0)</f>
        <v>0</v>
      </c>
      <c r="G72" s="574">
        <f>IFERROR(+(G71/G70)*100,0)</f>
        <v>0</v>
      </c>
      <c r="H72" s="363"/>
    </row>
    <row r="73" spans="1:19" x14ac:dyDescent="0.3">
      <c r="A73" s="348" t="s">
        <v>68</v>
      </c>
      <c r="B73" s="419" t="s">
        <v>69</v>
      </c>
      <c r="C73" s="419"/>
      <c r="D73" s="419"/>
      <c r="E73" s="420" t="s">
        <v>41</v>
      </c>
      <c r="F73" s="564"/>
      <c r="G73" s="564"/>
      <c r="H73" s="363"/>
    </row>
    <row r="74" spans="1:19" x14ac:dyDescent="0.3">
      <c r="A74" s="348" t="s">
        <v>70</v>
      </c>
      <c r="B74" s="419" t="s">
        <v>71</v>
      </c>
      <c r="C74" s="419"/>
      <c r="D74" s="419"/>
      <c r="E74" s="420" t="s">
        <v>58</v>
      </c>
      <c r="F74" s="572">
        <f>IF(AND(F71&lt;=0,F73&gt;=0),0,F71-F73)</f>
        <v>0</v>
      </c>
      <c r="G74" s="572">
        <f>IF(AND(G71&lt;=0,G73&gt;=0),0,G71-G73)</f>
        <v>0</v>
      </c>
      <c r="H74" s="549"/>
    </row>
    <row r="75" spans="1:19" x14ac:dyDescent="0.3">
      <c r="A75" s="448" t="s">
        <v>72</v>
      </c>
      <c r="B75" s="450" t="s">
        <v>73</v>
      </c>
      <c r="C75" s="39"/>
      <c r="D75" s="450"/>
      <c r="E75" s="40" t="s">
        <v>41</v>
      </c>
      <c r="F75" s="554">
        <f>F70+F71</f>
        <v>0</v>
      </c>
      <c r="G75" s="555">
        <f>G70+G71</f>
        <v>0</v>
      </c>
    </row>
    <row r="76" spans="1:19" s="363" customFormat="1" x14ac:dyDescent="0.3">
      <c r="A76" s="448" t="s">
        <v>74</v>
      </c>
      <c r="B76" s="450" t="s">
        <v>203</v>
      </c>
      <c r="C76" s="450"/>
      <c r="D76" s="450"/>
      <c r="E76" s="452" t="s">
        <v>76</v>
      </c>
      <c r="F76" s="573">
        <f>+IF(F55&lt;&gt;0,F55,IF(F62&lt;&gt;0,F62,F61))</f>
        <v>0</v>
      </c>
      <c r="G76" s="300">
        <f>+IF((G57+G59)&lt;&gt;0,G57+G59,IF(G62&lt;&gt;0,G62,G61))</f>
        <v>0</v>
      </c>
      <c r="L76" s="536"/>
      <c r="M76" s="536"/>
      <c r="N76" s="536"/>
      <c r="O76" s="536"/>
    </row>
    <row r="77" spans="1:19" s="363" customFormat="1" x14ac:dyDescent="0.3">
      <c r="A77" s="448" t="s">
        <v>77</v>
      </c>
      <c r="B77" s="222" t="s">
        <v>78</v>
      </c>
      <c r="C77" s="223"/>
      <c r="D77" s="450"/>
      <c r="E77" s="224" t="s">
        <v>55</v>
      </c>
      <c r="F77" s="575">
        <f>IFERROR(FLOOR(+F75/F76,0.01),0)</f>
        <v>0</v>
      </c>
      <c r="G77" s="576">
        <f>IFERROR(FLOOR(+G75/G76,0.01),0)</f>
        <v>0</v>
      </c>
      <c r="L77" s="536"/>
      <c r="M77" s="536"/>
      <c r="N77" s="536"/>
      <c r="O77" s="536"/>
    </row>
    <row r="78" spans="1:19" s="363" customFormat="1" x14ac:dyDescent="0.3">
      <c r="A78" s="448" t="s">
        <v>79</v>
      </c>
      <c r="B78" s="222" t="s">
        <v>265</v>
      </c>
      <c r="C78" s="223"/>
      <c r="D78" s="223"/>
      <c r="E78" s="224" t="s">
        <v>55</v>
      </c>
      <c r="F78" s="577"/>
      <c r="G78" s="577"/>
      <c r="H78" s="537"/>
      <c r="I78" s="537"/>
      <c r="J78" s="537"/>
      <c r="K78" s="537"/>
      <c r="L78" s="530"/>
      <c r="M78" s="530"/>
      <c r="N78" s="530"/>
      <c r="O78" s="530"/>
      <c r="P78" s="537"/>
      <c r="Q78" s="537"/>
      <c r="R78" s="537"/>
      <c r="S78" s="537"/>
    </row>
    <row r="79" spans="1:19" s="363" customFormat="1" x14ac:dyDescent="0.3">
      <c r="A79" s="448" t="s">
        <v>80</v>
      </c>
      <c r="B79" s="78" t="s">
        <v>204</v>
      </c>
      <c r="C79" s="453"/>
      <c r="D79" s="453"/>
      <c r="E79" s="158" t="s">
        <v>55</v>
      </c>
      <c r="F79" s="578"/>
      <c r="G79" s="578"/>
      <c r="H79" s="537"/>
      <c r="I79" s="537"/>
      <c r="J79" s="537"/>
      <c r="K79" s="537"/>
      <c r="L79" s="530"/>
      <c r="M79" s="530"/>
      <c r="N79" s="530"/>
      <c r="O79" s="530"/>
      <c r="P79" s="537"/>
      <c r="Q79" s="537"/>
      <c r="R79" s="537"/>
      <c r="S79" s="537"/>
    </row>
    <row r="80" spans="1:19" s="395" customFormat="1" ht="14.4" customHeight="1" x14ac:dyDescent="0.3">
      <c r="A80" s="441"/>
      <c r="B80" s="454" t="s">
        <v>81</v>
      </c>
      <c r="C80" s="455"/>
      <c r="D80" s="489">
        <v>0.1</v>
      </c>
      <c r="E80" s="456"/>
      <c r="F80" s="657" t="s">
        <v>284</v>
      </c>
      <c r="G80" s="657"/>
    </row>
    <row r="81" spans="1:19" s="395" customFormat="1" x14ac:dyDescent="0.3">
      <c r="A81" s="441"/>
      <c r="B81" s="347" t="s">
        <v>267</v>
      </c>
      <c r="C81" s="457"/>
      <c r="D81" s="81"/>
      <c r="E81" s="401"/>
      <c r="F81" s="658"/>
      <c r="G81" s="658"/>
    </row>
    <row r="82" spans="1:19" s="395" customFormat="1" x14ac:dyDescent="0.3">
      <c r="A82" s="441"/>
      <c r="B82" s="347" t="s">
        <v>266</v>
      </c>
      <c r="C82" s="458"/>
      <c r="D82" s="81"/>
      <c r="E82" s="347"/>
      <c r="F82" s="658"/>
      <c r="G82" s="658"/>
    </row>
    <row r="83" spans="1:19" s="395" customFormat="1" x14ac:dyDescent="0.3">
      <c r="A83" s="441"/>
      <c r="B83" s="347"/>
      <c r="C83" s="458"/>
      <c r="D83" s="81"/>
      <c r="E83" s="347"/>
      <c r="F83" s="658"/>
      <c r="G83" s="658"/>
    </row>
    <row r="84" spans="1:19" s="395" customFormat="1" x14ac:dyDescent="0.3">
      <c r="A84" s="441"/>
      <c r="B84" s="459" t="s">
        <v>290</v>
      </c>
      <c r="C84" s="460"/>
      <c r="D84" s="460"/>
      <c r="E84" s="461"/>
      <c r="F84" s="462"/>
      <c r="G84" s="462"/>
    </row>
    <row r="85" spans="1:19" s="395" customFormat="1" x14ac:dyDescent="0.3">
      <c r="A85" s="441"/>
      <c r="B85" s="463"/>
      <c r="C85" s="463"/>
      <c r="D85" s="463"/>
      <c r="E85" s="635" t="s">
        <v>37</v>
      </c>
      <c r="F85" s="659" t="str">
        <f>F25</f>
        <v>Poslední známá skutečnost</v>
      </c>
      <c r="G85" s="660"/>
    </row>
    <row r="86" spans="1:19" s="395" customFormat="1" x14ac:dyDescent="0.3">
      <c r="A86" s="441"/>
      <c r="B86" s="463" t="s">
        <v>175</v>
      </c>
      <c r="C86" s="464"/>
      <c r="D86" s="464"/>
      <c r="E86" s="636"/>
      <c r="F86" s="42" t="s">
        <v>26</v>
      </c>
      <c r="G86" s="43" t="s">
        <v>32</v>
      </c>
      <c r="I86" s="527" t="s">
        <v>297</v>
      </c>
      <c r="J86" s="527" t="s">
        <v>298</v>
      </c>
    </row>
    <row r="87" spans="1:19" s="395" customFormat="1" x14ac:dyDescent="0.3">
      <c r="A87" s="441"/>
      <c r="B87" s="465" t="s">
        <v>243</v>
      </c>
      <c r="C87" s="514"/>
      <c r="D87" s="465"/>
      <c r="E87" s="466" t="s">
        <v>58</v>
      </c>
      <c r="F87" s="559">
        <f>IF(F$89&lt;=0,0,IF(OR(Info!$V$9=0,Info!$V$9=1),IF(F$71&gt;0,IF(F$73&lt;=F$71,F$40+F$41+F$73,F$40+F$41+F$71),F$40+F$41+F$71)+IF(F$99&gt;0,F$99,0)+IF(F$93-(F$94+F$95+F$96+F$97)&lt;0,F$94+F$95+F$98,F$94+F$95),IF(Info!$V$9=2,IF(F$71&gt;0,IF(F$73&lt;=F$71,F$40+F$41+F$73,F$40+F$41+F$71),F$40+F$41+F$71),IF(F$71&gt;0,IF(F$73&lt;=F$71,F$40+F$41+F$73,F$40+F$41+F$71),F$40+F$41+F$71))))</f>
        <v>0</v>
      </c>
      <c r="G87" s="559">
        <f>IF(G$89&lt;0,0,IF(OR(Info!$V$9=0,Info!$V$9=1),IF(G$71&gt;0,IF(G$73&lt;=G$71,G$40+G$41+G$73,G$40+G$41+G$71),G$40+G$41+G$71)+IF(G$99&gt;0,G$99,0)+IF(G$93-(G$94+G$95+G$96+G$97)&lt;0,G$94+G$95+G$98,G$94+G$95),IF(Info!$V$9=2,IF(G$71&gt;0,IF(G$73&lt;=G$71,G$40+G$41+G$73,G$40+G$41+G$71),G$40+G$41+G$71),IF(G$71&gt;0,IF(G$73&lt;=G$71,G$40+G$41+G$73,G$40+G$41+G$71),G$40+G$41+G$71))))</f>
        <v>0</v>
      </c>
      <c r="H87" s="527"/>
      <c r="I87" s="538">
        <f>IF(OR(Info!$V$9=0,Info!$V$9=1),IF(F$71&gt;0,IF(F$73&lt;=F$71,F$40+F$41+F$73,F$40+F$41+F$71),F$40+F$41+F$71)+IF(F$99&gt;0,F$99,0)+IF(F$93-(F$94+F$95+F$96+F$97)&lt;0,F$94+F$95+F$98,F$94+F$95),IF(Info!$V$9=2,IF(F$71&gt;0,IF(F$73&lt;=F$71,F$40+F$41+F$73,F$40+F$41+F$71),F$40+F$41+F$71),IF(F$71&gt;0,IF(F$73&lt;=F$71,F$40+F$41+F$73,F$40+F$41+F$71),F$40+F$41+F$71)))</f>
        <v>0</v>
      </c>
      <c r="J87" s="538">
        <f>IF(OR(Info!$V$9=0,Info!$V$9=1),IF(G$71&gt;0,IF(G$73&lt;=G$71,G$40+G$41+G$73,G$40+G$41+G$71),G$40+G$41+G$71)+IF(G$99&gt;0,G$99,0)+IF(G$93-(G$94+G$95+G$96+G$97)&lt;0,G$94+G$95+G$98,G$94+G$95),IF(Info!$V$9=2,IF(G$71&gt;0,IF(G$73&lt;=G$71,G$40+G$41+G$73,G$40+G$41+G$71),G$40+G$41+G$71),IF(G$71&gt;0,IF(G$73&lt;=G$71,G$40+G$41+G$73,G$40+G$41+G$71),G$40+G$41+G$71)))</f>
        <v>0</v>
      </c>
    </row>
    <row r="88" spans="1:19" s="395" customFormat="1" x14ac:dyDescent="0.3">
      <c r="A88" s="441"/>
      <c r="B88" s="467" t="s">
        <v>36</v>
      </c>
      <c r="C88" s="515"/>
      <c r="D88" s="467"/>
      <c r="E88" s="468" t="s">
        <v>58</v>
      </c>
      <c r="F88" s="560">
        <f>F87</f>
        <v>0</v>
      </c>
      <c r="G88" s="560">
        <f>G87</f>
        <v>0</v>
      </c>
      <c r="I88" s="538"/>
    </row>
    <row r="89" spans="1:19" s="395" customFormat="1" x14ac:dyDescent="0.3">
      <c r="A89" s="541"/>
      <c r="B89" s="546"/>
      <c r="C89" s="546"/>
      <c r="D89" s="546"/>
      <c r="E89" s="530"/>
      <c r="F89" s="547">
        <f>IF(OR(Info!$V$9=0,Info!$V$9=1),IF(F$71&gt;0,IF(F$73&lt;=F$71,F$40+F$41+F$73,F$40+F$41+F$71),F$40+F$41+F$71)+IF(F$99&gt;0,F$99,0)+IF(F$93-(F$94+F$95+F$96+F$97)&lt;0,F$94+F$95+F$98,F$94+F$95),IF(Info!$V$9=2,IF(F$71&gt;0,IF(F$73&lt;=F$71,F$40+F$41+F$73,F$40+F$41+F$71),F$40+F$41+F$71),IF(F$71&gt;0,IF(F$73&lt;=F$71,F$40+F$41+F$73,F$40+F$41+F$71),F$40+F$41+F$71)))</f>
        <v>0</v>
      </c>
      <c r="G89" s="547">
        <f>IF(OR(Info!$V$9=0,Info!$V$9=1),IF(G$71&gt;0,IF(G$73&lt;=G$71,G$40+G$41+G$73,G$40+G$41+G$71),G$40+G$41+G$71)+IF(G$99&gt;0,G$99,0)+IF(G$93-(G$94+G$95+G$96+G$97)&lt;0,G$94+G$95+G$98,G$94+G$95),IF(Info!$V$9=2,IF(G$71&gt;0,IF(G$73&lt;=G$71,G$40+G$41+G$73,G$40+G$41+G$71),G$40+G$41+G$71),IF(G$71&gt;0,IF(G$73&lt;=G$71,G$40+G$41+G$73,G$40+G$41+G$71),G$40+G$41+G$71)))</f>
        <v>0</v>
      </c>
    </row>
    <row r="90" spans="1:19" s="395" customFormat="1" x14ac:dyDescent="0.3">
      <c r="A90" s="441"/>
      <c r="B90" s="469" t="s">
        <v>268</v>
      </c>
      <c r="C90" s="470"/>
      <c r="D90" s="82"/>
      <c r="E90" s="460"/>
      <c r="F90" s="471"/>
      <c r="G90" s="472"/>
      <c r="I90" s="538"/>
    </row>
    <row r="91" spans="1:19" ht="15.75" customHeight="1" x14ac:dyDescent="0.3">
      <c r="A91" s="634"/>
      <c r="B91" s="640" t="s">
        <v>82</v>
      </c>
      <c r="C91" s="641"/>
      <c r="D91" s="642"/>
      <c r="E91" s="635" t="s">
        <v>37</v>
      </c>
      <c r="F91" s="659" t="str">
        <f>F64</f>
        <v>Poslední známá skutečnost</v>
      </c>
      <c r="G91" s="660"/>
    </row>
    <row r="92" spans="1:19" x14ac:dyDescent="0.3">
      <c r="A92" s="634"/>
      <c r="B92" s="643" t="s">
        <v>83</v>
      </c>
      <c r="C92" s="644"/>
      <c r="D92" s="645"/>
      <c r="E92" s="636"/>
      <c r="F92" s="36" t="s">
        <v>26</v>
      </c>
      <c r="G92" s="37" t="s">
        <v>32</v>
      </c>
    </row>
    <row r="93" spans="1:19" ht="15" customHeight="1" x14ac:dyDescent="0.3">
      <c r="A93" s="473" t="s">
        <v>50</v>
      </c>
      <c r="B93" s="78" t="s">
        <v>84</v>
      </c>
      <c r="C93" s="474"/>
      <c r="D93" s="474"/>
      <c r="E93" s="79" t="s">
        <v>41</v>
      </c>
      <c r="F93" s="306">
        <f>F43</f>
        <v>0</v>
      </c>
      <c r="G93" s="306">
        <f>G43</f>
        <v>0</v>
      </c>
      <c r="H93" s="395"/>
      <c r="I93" s="395"/>
      <c r="J93" s="395"/>
      <c r="K93" s="395"/>
      <c r="L93" s="523"/>
      <c r="M93" s="523"/>
      <c r="N93" s="523"/>
      <c r="O93" s="523"/>
      <c r="P93" s="395"/>
      <c r="Q93" s="395"/>
      <c r="R93" s="395"/>
      <c r="S93" s="395"/>
    </row>
    <row r="94" spans="1:19" ht="28.8" x14ac:dyDescent="0.3">
      <c r="A94" s="473" t="s">
        <v>85</v>
      </c>
      <c r="B94" s="156" t="s">
        <v>207</v>
      </c>
      <c r="C94" s="475"/>
      <c r="D94" s="475"/>
      <c r="E94" s="80" t="s">
        <v>41</v>
      </c>
      <c r="F94" s="579"/>
      <c r="G94" s="579"/>
      <c r="H94" s="395"/>
      <c r="I94" s="538"/>
      <c r="J94" s="395"/>
      <c r="K94" s="395"/>
      <c r="L94" s="523"/>
      <c r="M94" s="523"/>
      <c r="N94" s="523"/>
      <c r="O94" s="523"/>
      <c r="P94" s="395"/>
      <c r="Q94" s="395"/>
      <c r="R94" s="395"/>
      <c r="S94" s="395"/>
    </row>
    <row r="95" spans="1:19" ht="43.2" x14ac:dyDescent="0.3">
      <c r="A95" s="473" t="s">
        <v>86</v>
      </c>
      <c r="B95" s="156" t="s">
        <v>87</v>
      </c>
      <c r="C95" s="475"/>
      <c r="D95" s="475"/>
      <c r="E95" s="80" t="s">
        <v>41</v>
      </c>
      <c r="F95" s="579"/>
      <c r="G95" s="579"/>
      <c r="H95" s="395"/>
      <c r="I95" s="395"/>
      <c r="J95" s="395"/>
      <c r="K95" s="395"/>
      <c r="L95" s="523"/>
      <c r="M95" s="523"/>
      <c r="N95" s="523"/>
      <c r="O95" s="523"/>
      <c r="P95" s="395"/>
      <c r="Q95" s="395"/>
      <c r="R95" s="395"/>
      <c r="S95" s="395"/>
    </row>
    <row r="96" spans="1:19" ht="43.2" x14ac:dyDescent="0.3">
      <c r="A96" s="473" t="s">
        <v>88</v>
      </c>
      <c r="B96" s="156" t="s">
        <v>208</v>
      </c>
      <c r="C96" s="475"/>
      <c r="D96" s="475"/>
      <c r="E96" s="80" t="s">
        <v>41</v>
      </c>
      <c r="F96" s="579"/>
      <c r="G96" s="579"/>
      <c r="H96" s="395"/>
      <c r="I96" s="395"/>
      <c r="J96" s="395"/>
      <c r="K96" s="395"/>
      <c r="L96" s="523"/>
      <c r="M96" s="523"/>
      <c r="N96" s="523"/>
      <c r="O96" s="523"/>
      <c r="P96" s="395"/>
      <c r="Q96" s="395"/>
      <c r="R96" s="395"/>
      <c r="S96" s="395"/>
    </row>
    <row r="97" spans="1:19" ht="28.8" x14ac:dyDescent="0.3">
      <c r="A97" s="473" t="s">
        <v>89</v>
      </c>
      <c r="B97" s="156" t="s">
        <v>90</v>
      </c>
      <c r="C97" s="475"/>
      <c r="D97" s="475"/>
      <c r="E97" s="80" t="s">
        <v>41</v>
      </c>
      <c r="F97" s="579"/>
      <c r="G97" s="579"/>
      <c r="H97" s="395"/>
      <c r="I97" s="395"/>
      <c r="J97" s="395"/>
      <c r="K97" s="395"/>
      <c r="L97" s="523"/>
      <c r="M97" s="523"/>
      <c r="N97" s="523"/>
      <c r="O97" s="523"/>
      <c r="P97" s="395"/>
      <c r="Q97" s="395"/>
      <c r="R97" s="395"/>
      <c r="S97" s="395"/>
    </row>
    <row r="98" spans="1:19" x14ac:dyDescent="0.3">
      <c r="A98" s="473" t="s">
        <v>91</v>
      </c>
      <c r="B98" s="156" t="s">
        <v>92</v>
      </c>
      <c r="C98" s="475"/>
      <c r="D98" s="475"/>
      <c r="E98" s="80" t="s">
        <v>41</v>
      </c>
      <c r="F98" s="553">
        <f>+F93-F94-F95-F96-F97</f>
        <v>0</v>
      </c>
      <c r="G98" s="553">
        <f>+G93-G94-G95-G96-G97</f>
        <v>0</v>
      </c>
      <c r="H98" s="395"/>
      <c r="I98" s="395"/>
      <c r="J98" s="395"/>
      <c r="K98" s="395"/>
      <c r="L98" s="523"/>
      <c r="M98" s="523"/>
      <c r="N98" s="523"/>
      <c r="O98" s="523"/>
      <c r="P98" s="395"/>
      <c r="Q98" s="395"/>
      <c r="R98" s="395"/>
      <c r="S98" s="395"/>
    </row>
    <row r="99" spans="1:19" ht="28.8" x14ac:dyDescent="0.3">
      <c r="A99" s="473" t="s">
        <v>93</v>
      </c>
      <c r="B99" s="156" t="s">
        <v>94</v>
      </c>
      <c r="C99" s="475"/>
      <c r="D99" s="475"/>
      <c r="E99" s="80" t="s">
        <v>41</v>
      </c>
      <c r="F99" s="579"/>
      <c r="G99" s="579"/>
      <c r="H99" s="395"/>
      <c r="I99" s="395"/>
      <c r="J99" s="395"/>
      <c r="K99" s="395"/>
      <c r="L99" s="523"/>
      <c r="M99" s="523"/>
      <c r="N99" s="523"/>
      <c r="O99" s="523"/>
      <c r="P99" s="395"/>
      <c r="Q99" s="395"/>
      <c r="R99" s="395"/>
      <c r="S99" s="395"/>
    </row>
    <row r="100" spans="1:19" ht="43.2" x14ac:dyDescent="0.3">
      <c r="A100" s="473" t="s">
        <v>95</v>
      </c>
      <c r="B100" s="156" t="s">
        <v>96</v>
      </c>
      <c r="C100" s="475"/>
      <c r="D100" s="475"/>
      <c r="E100" s="80" t="s">
        <v>41</v>
      </c>
      <c r="F100" s="553">
        <f>IFERROR(+IF((F94+F95)&lt;(F101),F96+F97+F101,F94+F95+F96+F97),0)</f>
        <v>0</v>
      </c>
      <c r="G100" s="553">
        <f>IFERROR(+IF((G94+G95)&lt;(G101),G96+G97+G101,G94+G95+G96+G97),0)</f>
        <v>0</v>
      </c>
      <c r="H100" s="395"/>
      <c r="I100" s="395"/>
      <c r="J100" s="395"/>
      <c r="K100" s="395"/>
      <c r="L100" s="523"/>
      <c r="M100" s="523"/>
      <c r="N100" s="523"/>
      <c r="O100" s="523"/>
      <c r="P100" s="395"/>
      <c r="Q100" s="395"/>
      <c r="R100" s="395"/>
      <c r="S100" s="395"/>
    </row>
    <row r="101" spans="1:19" ht="45.6" customHeight="1" x14ac:dyDescent="0.3">
      <c r="A101" s="473" t="s">
        <v>97</v>
      </c>
      <c r="B101" s="156" t="s">
        <v>270</v>
      </c>
      <c r="C101" s="475"/>
      <c r="D101" s="475"/>
      <c r="E101" s="80" t="s">
        <v>41</v>
      </c>
      <c r="F101" s="579"/>
      <c r="G101" s="579"/>
      <c r="H101" s="395"/>
      <c r="I101" s="395"/>
      <c r="J101" s="395"/>
      <c r="K101" s="395"/>
      <c r="L101" s="523"/>
      <c r="M101" s="523"/>
      <c r="N101" s="523"/>
      <c r="O101" s="523"/>
      <c r="P101" s="395"/>
      <c r="Q101" s="395"/>
      <c r="R101" s="395"/>
      <c r="S101" s="395"/>
    </row>
    <row r="102" spans="1:19" ht="28.8" x14ac:dyDescent="0.3">
      <c r="A102" s="473" t="s">
        <v>99</v>
      </c>
      <c r="B102" s="159" t="s">
        <v>269</v>
      </c>
      <c r="C102" s="476"/>
      <c r="D102" s="476"/>
      <c r="E102" s="160" t="s">
        <v>41</v>
      </c>
      <c r="F102" s="580"/>
      <c r="G102" s="580"/>
      <c r="H102" s="395"/>
      <c r="I102" s="395"/>
      <c r="J102" s="395"/>
      <c r="K102" s="395"/>
      <c r="L102" s="523"/>
      <c r="M102" s="523"/>
      <c r="N102" s="523"/>
      <c r="O102" s="523"/>
      <c r="P102" s="395"/>
      <c r="Q102" s="395"/>
      <c r="R102" s="395"/>
      <c r="S102" s="395"/>
    </row>
    <row r="103" spans="1:19" ht="135.6" customHeight="1" x14ac:dyDescent="0.3">
      <c r="A103" s="473"/>
      <c r="B103" s="297"/>
      <c r="C103" s="474"/>
      <c r="D103" s="474"/>
      <c r="E103" s="79"/>
      <c r="F103" s="298" t="str">
        <f>IF(SUM(F94+F95+F96+F97)&gt;F43,"Nájemné/pachtovné ve složce Pitná voda (pol. č. 4.4 nepokrývá související náklady (součet 4.4.1+4.4.2+4.4.3+4.4.4) a je nutné jej navýšit!"," ")</f>
        <v xml:space="preserve"> </v>
      </c>
      <c r="G103" s="298" t="str">
        <f>IF(SUM(G94+G95+G96+G97)&gt;G43,"Nájemné/pachtovné ve složce Odpadní voda (pol. č. 4.4 nepokrývá související náklady (součet 4.4.1+4.4.2+4.4.3+4.4.4) a je nutné jej navýšit!"," ")</f>
        <v xml:space="preserve"> </v>
      </c>
      <c r="H103" s="395"/>
      <c r="I103" s="395"/>
      <c r="J103" s="395"/>
      <c r="K103" s="395"/>
      <c r="L103" s="523"/>
      <c r="M103" s="523"/>
      <c r="N103" s="523"/>
      <c r="O103" s="523"/>
      <c r="P103" s="395"/>
      <c r="Q103" s="395"/>
      <c r="R103" s="395"/>
      <c r="S103" s="395"/>
    </row>
    <row r="104" spans="1:19" x14ac:dyDescent="0.3">
      <c r="A104" s="348"/>
      <c r="B104" s="78"/>
      <c r="C104" s="347"/>
      <c r="D104" s="474"/>
      <c r="E104" s="79"/>
      <c r="F104" s="298"/>
      <c r="G104" s="477"/>
      <c r="H104" s="395"/>
      <c r="I104" s="395"/>
      <c r="J104" s="395"/>
      <c r="K104" s="395"/>
      <c r="L104" s="523"/>
      <c r="M104" s="523"/>
      <c r="N104" s="523"/>
      <c r="O104" s="523"/>
      <c r="P104" s="395"/>
      <c r="Q104" s="395"/>
      <c r="R104" s="395"/>
      <c r="S104" s="395"/>
    </row>
    <row r="105" spans="1:19" hidden="1" x14ac:dyDescent="0.3"/>
    <row r="106" spans="1:19" hidden="1" x14ac:dyDescent="0.3"/>
    <row r="107" spans="1:19" hidden="1" x14ac:dyDescent="0.3">
      <c r="H107" s="539"/>
      <c r="I107" s="539"/>
    </row>
    <row r="108" spans="1:19" hidden="1" x14ac:dyDescent="0.3"/>
    <row r="109" spans="1:19" hidden="1" x14ac:dyDescent="0.3"/>
    <row r="110" spans="1:19" hidden="1" x14ac:dyDescent="0.3">
      <c r="B110" s="334"/>
      <c r="C110" s="334"/>
      <c r="D110" s="334"/>
      <c r="E110" s="334"/>
      <c r="F110" s="334"/>
      <c r="G110" s="334"/>
    </row>
    <row r="111" spans="1:19" hidden="1" x14ac:dyDescent="0.3">
      <c r="B111" s="346"/>
      <c r="C111" s="347"/>
      <c r="D111" s="347"/>
      <c r="E111" s="400"/>
      <c r="F111" s="478"/>
      <c r="G111" s="478"/>
    </row>
    <row r="112" spans="1:19" hidden="1" x14ac:dyDescent="0.3">
      <c r="B112" s="648"/>
      <c r="C112" s="648"/>
      <c r="D112" s="648"/>
      <c r="E112" s="648"/>
      <c r="F112" s="649"/>
      <c r="G112" s="649"/>
    </row>
    <row r="113" spans="1:11" hidden="1" x14ac:dyDescent="0.3">
      <c r="B113" s="648"/>
      <c r="C113" s="648"/>
      <c r="D113" s="648"/>
      <c r="E113" s="648"/>
      <c r="F113" s="479"/>
      <c r="G113" s="479"/>
    </row>
    <row r="114" spans="1:11" hidden="1" x14ac:dyDescent="0.3">
      <c r="B114" s="347"/>
      <c r="C114" s="347"/>
      <c r="D114" s="347"/>
      <c r="E114" s="347"/>
      <c r="F114" s="480"/>
      <c r="G114" s="480"/>
    </row>
    <row r="115" spans="1:11" hidden="1" x14ac:dyDescent="0.3">
      <c r="B115" s="347"/>
      <c r="C115" s="347"/>
      <c r="D115" s="347"/>
      <c r="E115" s="347"/>
      <c r="F115" s="480"/>
      <c r="G115" s="480"/>
    </row>
    <row r="116" spans="1:11" hidden="1" x14ac:dyDescent="0.3">
      <c r="B116" s="481"/>
    </row>
    <row r="117" spans="1:11" hidden="1" x14ac:dyDescent="0.3"/>
    <row r="118" spans="1:11" hidden="1" x14ac:dyDescent="0.3">
      <c r="A118" s="482"/>
      <c r="B118" s="339"/>
      <c r="C118" s="339"/>
      <c r="D118" s="339"/>
      <c r="E118" s="339"/>
      <c r="F118" s="339"/>
      <c r="G118" s="339"/>
    </row>
    <row r="119" spans="1:11" hidden="1" x14ac:dyDescent="0.3">
      <c r="A119" s="343"/>
      <c r="B119" s="481"/>
      <c r="C119" s="481"/>
      <c r="D119" s="481"/>
      <c r="E119" s="481"/>
      <c r="F119" s="481"/>
      <c r="G119" s="481"/>
      <c r="H119" s="540"/>
      <c r="I119" s="540"/>
      <c r="J119" s="540"/>
      <c r="K119" s="540"/>
    </row>
    <row r="120" spans="1:11" hidden="1" x14ac:dyDescent="0.3">
      <c r="A120" s="343"/>
    </row>
    <row r="121" spans="1:11" hidden="1" x14ac:dyDescent="0.3">
      <c r="A121" s="343"/>
      <c r="C121" s="483"/>
    </row>
    <row r="122" spans="1:11" hidden="1" x14ac:dyDescent="0.3">
      <c r="A122" s="343"/>
    </row>
    <row r="123" spans="1:11" hidden="1" x14ac:dyDescent="0.3">
      <c r="A123" s="343"/>
      <c r="B123" s="481"/>
      <c r="C123" s="481"/>
      <c r="D123" s="481"/>
      <c r="E123" s="481"/>
      <c r="F123" s="481"/>
      <c r="G123" s="481"/>
      <c r="H123" s="540"/>
      <c r="I123" s="540"/>
      <c r="J123" s="540"/>
      <c r="K123" s="540"/>
    </row>
    <row r="124" spans="1:11" hidden="1" x14ac:dyDescent="0.3">
      <c r="A124" s="343"/>
    </row>
    <row r="125" spans="1:11" hidden="1" x14ac:dyDescent="0.3">
      <c r="A125" s="343"/>
    </row>
    <row r="126" spans="1:11" hidden="1" x14ac:dyDescent="0.3"/>
    <row r="127" spans="1:11" hidden="1" x14ac:dyDescent="0.3"/>
    <row r="128" spans="1:11" hidden="1" x14ac:dyDescent="0.3"/>
    <row r="129" spans="2:2" hidden="1" x14ac:dyDescent="0.3">
      <c r="B129" s="484"/>
    </row>
    <row r="130" spans="2:2" hidden="1" x14ac:dyDescent="0.3">
      <c r="B130" s="484"/>
    </row>
    <row r="131" spans="2:2" hidden="1" x14ac:dyDescent="0.3"/>
  </sheetData>
  <sheetProtection password="9CCD" sheet="1" objects="1" scenarios="1"/>
  <mergeCells count="23">
    <mergeCell ref="B11:D12"/>
    <mergeCell ref="E85:E86"/>
    <mergeCell ref="B4:G6"/>
    <mergeCell ref="B112:E113"/>
    <mergeCell ref="F112:G112"/>
    <mergeCell ref="E11:E13"/>
    <mergeCell ref="B13:D13"/>
    <mergeCell ref="B17:D17"/>
    <mergeCell ref="B19:D19"/>
    <mergeCell ref="B23:D23"/>
    <mergeCell ref="B65:D65"/>
    <mergeCell ref="F80:G83"/>
    <mergeCell ref="F25:G25"/>
    <mergeCell ref="F64:G64"/>
    <mergeCell ref="F91:G91"/>
    <mergeCell ref="F85:G85"/>
    <mergeCell ref="A91:A92"/>
    <mergeCell ref="E91:E92"/>
    <mergeCell ref="E25:E26"/>
    <mergeCell ref="B27:D27"/>
    <mergeCell ref="B91:D91"/>
    <mergeCell ref="B92:D92"/>
    <mergeCell ref="E64:E65"/>
  </mergeCells>
  <conditionalFormatting sqref="B114:G115 B111:G111 B112 F113:G113 F112">
    <cfRule type="expression" priority="194">
      <formula>"Info!$V$27=1"</formula>
    </cfRule>
  </conditionalFormatting>
  <conditionalFormatting sqref="F103">
    <cfRule type="expression" dxfId="2072" priority="179">
      <formula>$F$103="Nájemné/pachtovné ve složce Pitná voda (pol. č. 4.4 nepokrývá související náklady (součet 4.4.1+4.4.2+4.4.3+4.4.4) a je nutné jej navýšit!"</formula>
    </cfRule>
  </conditionalFormatting>
  <conditionalFormatting sqref="G103">
    <cfRule type="expression" dxfId="2071" priority="178">
      <formula>$G$103="Nájemné/pachtovné ve složce Odpadní voda (pol. č. 4.4 nepokrývá související náklady (součet 4.4.1+4.4.2+4.4.3+4.4.4) a je nutné jej navýšit!"</formula>
    </cfRule>
  </conditionalFormatting>
  <dataValidations disablePrompts="1" count="5">
    <dataValidation type="list" allowBlank="1" showInputMessage="1" showErrorMessage="1" sqref="F8">
      <formula1>$K$1:$K$12</formula1>
    </dataValidation>
    <dataValidation type="custom" allowBlank="1" showErrorMessage="1" errorTitle="Chyba vyplnění pol.č. 16" error="Hodnota v pol.č.16 nesmí být záporná." promptTitle="Chyba vyplnění pol.č. 16" prompt="Hodnota v pol.č.16 nesmí být záporná." sqref="F73">
      <formula1>F73&gt;=0</formula1>
    </dataValidation>
    <dataValidation type="custom" allowBlank="1" showInputMessage="1" showErrorMessage="1" errorTitle="Chyba vyplnění pol.č. 16" error="Hodnota v pol.č.16 nesmí být záporná." sqref="G73">
      <formula1>G73&gt;=0</formula1>
    </dataValidation>
    <dataValidation allowBlank="1" showInputMessage="1" showErrorMessage="1" errorTitle="Chyba vyplnění položky č. 4.4.6." error="Hodnota v položce č. 4.4.6 nesmí být záporná a zároveň musí být max. rovna položce č. 4.4.5." sqref="F99"/>
    <dataValidation allowBlank="1" showInputMessage="1" showErrorMessage="1" errorTitle="Chyba vyplnění položky č. 4.4.6." error="Hodnota v položce č. 4.4.6 nesmí být záporná a zároveň musí být max. rovna položce č. 4.4.5." sqref="G99"/>
  </dataValidations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Footer>&amp;CList "Zakladni vstupni data"&amp;RNástroj Udržitelnost v2.0</oddFooter>
  </headerFooter>
  <rowBreaks count="1" manualBreakCount="1">
    <brk id="88" max="7" man="1"/>
  </rowBreaks>
  <ignoredErrors>
    <ignoredError sqref="A94 A95:A102" twoDigitTextYear="1"/>
    <ignoredError sqref="G67 G77 F72:G72 G70 G98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0" id="{CCB781AA-3839-4BB5-8705-F66702ACB442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81" id="{744531B2-B638-48B1-A194-4FE410745D92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A103:E103 A90:G90 A96:G98 A94:F95 A100:G102 A99:F99 A92:G93 A91:F91</xm:sqref>
        </x14:conditionalFormatting>
        <x14:conditionalFormatting xmlns:xm="http://schemas.microsoft.com/office/excel/2006/main">
          <x14:cfRule type="expression" priority="354" id="{E535DFEB-860D-4898-86E6-1782A42F777A}">
            <xm:f>Info!#REF!=0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B114:G115 B111:G111 B112 F113:G113 F112</xm:sqref>
        </x14:conditionalFormatting>
        <x14:conditionalFormatting xmlns:xm="http://schemas.microsoft.com/office/excel/2006/main">
          <x14:cfRule type="expression" priority="176" id="{462B9F37-5209-411E-BDA5-86C6E7A7D897}">
            <xm:f>Info!$C$23="Pitná a odpadní voda"</xm:f>
            <x14:dxf>
              <fill>
                <patternFill>
                  <bgColor rgb="FFFFFF00"/>
                </patternFill>
              </fill>
            </x14:dxf>
          </x14:cfRule>
          <x14:cfRule type="expression" priority="177" id="{F22521AE-B846-454A-82B8-ACD588D0A002}">
            <xm:f>Info!$C$23="Pitná voda"</xm:f>
            <x14:dxf>
              <fill>
                <patternFill>
                  <bgColor rgb="FFFFFF00"/>
                </patternFill>
              </fill>
            </x14:dxf>
          </x14:cfRule>
          <xm:sqref>F14:F16</xm:sqref>
        </x14:conditionalFormatting>
        <x14:conditionalFormatting xmlns:xm="http://schemas.microsoft.com/office/excel/2006/main">
          <x14:cfRule type="expression" priority="174" id="{FC18546C-D5F5-42F8-AC18-878B5E7D436E}">
            <xm:f>Info!$C$23="Pitná a odpadní voda"</xm:f>
            <x14:dxf>
              <fill>
                <patternFill>
                  <bgColor rgb="FFFFFF00"/>
                </patternFill>
              </fill>
            </x14:dxf>
          </x14:cfRule>
          <x14:cfRule type="expression" priority="175" id="{3CAADFEA-CF18-41AB-92B5-CBD68B54CDE5}">
            <xm:f>Info!$C$23="Odpadní voda"</xm:f>
            <x14:dxf>
              <fill>
                <patternFill>
                  <bgColor rgb="FFFFFF00"/>
                </patternFill>
              </fill>
            </x14:dxf>
          </x14:cfRule>
          <xm:sqref>F20:F22</xm:sqref>
        </x14:conditionalFormatting>
        <x14:conditionalFormatting xmlns:xm="http://schemas.microsoft.com/office/excel/2006/main">
          <x14:cfRule type="expression" priority="172" id="{05BD8108-DD55-4421-B07C-6FB9CE4C688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3" id="{A0EC346F-6D70-4A25-9B2E-616D9CA6700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F29:F32 F34:F35 F37:F38 F40:F43 F45:F52 F54:F56 F61:F62 F68:F69 F71 F73 F78:F79 F94:F97 F99 F101:F102</xm:sqref>
        </x14:conditionalFormatting>
        <x14:conditionalFormatting xmlns:xm="http://schemas.microsoft.com/office/excel/2006/main">
          <x14:cfRule type="expression" priority="171" id="{70CE8B6C-498D-4B02-8AA3-6969AE9CDC8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70" id="{CB02D2C5-FFDB-448D-B71C-28C1A200DA7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67" id="{9EABFDF1-08F7-4791-AF02-D3BA609FE86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8" id="{57691C3F-96C5-4740-8277-889723DB158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G29:G32 G34:G35 G37:G38 G42 G45:G52 G54 G57:G62 G68:G69 G78:G79 G96:G97 G101:G102</xm:sqref>
        </x14:conditionalFormatting>
        <x14:conditionalFormatting xmlns:xm="http://schemas.microsoft.com/office/excel/2006/main">
          <x14:cfRule type="expression" priority="164" id="{434D9827-5F74-4380-B4F7-FCC91DDAD71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F14:F16 F29:F32 F34:F35 F37:F38 F40:F41 F43 F45:F52 F54:F62 F68:F69 F71 F73 F78:F79 F94:F97 F99:F102</xm:sqref>
        </x14:conditionalFormatting>
        <x14:conditionalFormatting xmlns:xm="http://schemas.microsoft.com/office/excel/2006/main">
          <x14:cfRule type="expression" priority="163" id="{0EF230D4-4113-46D9-BA03-34D269F822F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G29:G32 G34:G35 G37:G38 G42 G45:G52 G54:G62 G68:G69 G78:G79 G96:G97 G101:G102</xm:sqref>
        </x14:conditionalFormatting>
        <x14:conditionalFormatting xmlns:xm="http://schemas.microsoft.com/office/excel/2006/main">
          <x14:cfRule type="expression" priority="136" id="{96F430F2-52BC-435A-90E5-2A27DA95F2A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37" id="{97C6408F-4722-4AB7-A439-D03E9F7C721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6" id="{9F666BF4-AA78-4F87-9C2E-48E06934B3C9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7" id="{C8FE51AD-7AA9-424C-8F58-6F6F2950612D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F40:F41 F43 F71 F73</xm:sqref>
        </x14:conditionalFormatting>
        <x14:conditionalFormatting xmlns:xm="http://schemas.microsoft.com/office/excel/2006/main">
          <x14:cfRule type="expression" priority="161" id="{DCCBEDF5-D302-40ED-918C-4ECA77F811F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62" id="{B178DB20-11F9-4964-8E21-8D6BAED990C1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F40 F41 F71 F73</xm:sqref>
        </x14:conditionalFormatting>
        <x14:conditionalFormatting xmlns:xm="http://schemas.microsoft.com/office/excel/2006/main">
          <x14:cfRule type="expression" priority="157" id="{1EF4A542-FBAA-4A5E-BD6E-54243C19556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58" id="{EC25556E-B4E0-4F38-ACC3-F006FF7CE3C7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F94:F97 F101:G102 F99</xm:sqref>
        </x14:conditionalFormatting>
        <x14:conditionalFormatting xmlns:xm="http://schemas.microsoft.com/office/excel/2006/main">
          <x14:cfRule type="expression" priority="155" id="{51DEA6DB-4426-4BC6-B858-1079027019A9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56" id="{4822A3DF-5D68-4E42-A62E-232C64F89AD6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G96:G97</xm:sqref>
        </x14:conditionalFormatting>
        <x14:conditionalFormatting xmlns:xm="http://schemas.microsoft.com/office/excel/2006/main">
          <x14:cfRule type="expression" priority="143" id="{14FCF2F7-B348-4D9D-BDCC-F6A47AA071B8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42" id="{D71D09EC-A8C5-42A0-AA7C-07876028296C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35" id="{BDCC6170-2656-4A4C-9F33-6B2A328CEDA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134" id="{F82B8AD6-3855-4DAD-9FC9-E755D059A9B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F40:F41 F43 F71 F73 F94:F95 F99</xm:sqref>
        </x14:conditionalFormatting>
        <x14:conditionalFormatting xmlns:xm="http://schemas.microsoft.com/office/excel/2006/main">
          <x14:cfRule type="expression" priority="85" id="{A1919DF4-DDC0-4C6A-95A8-4EACD243A46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6" id="{24466879-F42C-4BC0-AD5B-AA56A8A3E17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4" id="{05EC9D72-DD09-4617-B331-2DE8DB7E569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3" id="{4BF81A03-C864-49AF-8B64-D6843A6B9C2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2" id="{E8314223-AD69-4D45-BB98-03F5249E866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6" id="{14D8C107-5F1A-407A-BF17-F53373A441C7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77" id="{FEBCB3FE-8DA5-457B-BF56-CCD859708F36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78" id="{8FB539FF-2203-458E-A9EA-1E47F2BB282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79" id="{AFF4724A-6C95-435C-85F9-BC148060A5EB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5" id="{539F955E-CBE2-4B74-9ED5-FE7045943B3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4" id="{8AFB2CC1-3843-4900-BEB9-26128D952778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3" id="{4E11A6FE-E7A2-4499-AABC-F542D75E1D6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2" id="{A0076ECC-3C17-4583-B1E5-C7B53CAD378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0" id="{E2D09BE0-ED4F-4E62-8E2E-40136A200D8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81" id="{9B2070BA-FC3D-4DAE-80B8-B352937E94A1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G40:G41</xm:sqref>
        </x14:conditionalFormatting>
        <x14:conditionalFormatting xmlns:xm="http://schemas.microsoft.com/office/excel/2006/main">
          <x14:cfRule type="expression" priority="70" id="{79AB0D08-6C9B-40FC-BEE9-9B48BEF7ABF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1" id="{A6971B70-0D45-4CDD-872E-5C940F44932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9" id="{151F19C6-5166-4022-994D-3AAB24BBB93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8" id="{17C48CAE-CAD2-4FB5-8381-2EEADBCBDC9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7" id="{5B0DDF98-E4C7-42D5-B0C5-2C822AEB711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3" id="{CC1F03EF-F685-469C-86D7-CDFADC076B89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4" id="{BF634EEF-F037-42B4-9B3F-4252A9FC98B4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5" id="{29DC64CE-94B0-44A2-87FC-EC6F9F5DFD38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6" id="{01B91409-6C17-4C0D-B31D-3169530057C7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2" id="{43EC4BB0-B43E-4DDC-8B8B-016035F952F9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1" id="{D93ACB9F-88C5-4CBA-B23D-F4E5117F9F95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60" id="{78DA2342-86E3-4F22-A450-D33975BD770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59" id="{18BFBC79-C0AF-4546-A6D3-CF0D8164359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expression" priority="57" id="{2FCEC189-2947-4B8D-8538-70BC3C94BBE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8" id="{869969BE-83A9-451E-BE90-46BC3472504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6" id="{B4C5F946-BE08-44B7-BB3E-8B6E870A79B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4" id="{DECB7B7A-5C95-4975-B5FD-58E26B0E952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3" id="{2043DDFB-F400-477A-8D8D-A3CD413EEEB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2" id="{C780E822-8034-44F7-A892-6705DDA12CA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6" id="{B2423BA5-4918-4CE7-A7C6-5D2BFAC34E05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7" id="{528E8DBE-2185-4C7A-8E3D-F2A497F1E0AE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8" id="{C64FC563-16E7-4998-83DB-31982F12161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9" id="{AECA4328-1FD3-4857-9833-EDE15DF815F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0" id="{B483F481-EDAC-4973-8A9E-49BC6CE37A6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51" id="{96A7C0B0-1395-460D-A51D-8B54E3F93B8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5" id="{1B499BD7-D314-4BB6-B549-CFA3FB71296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4" id="{73201C98-6D2F-4210-B759-EEC5801046E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3" id="{1F128AE2-0779-419B-922C-A636784DBF0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42" id="{9FD4F4AB-8421-436D-9DCD-AA1E7418601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55" id="{403CFC8D-D1F8-4845-835A-D4ABB7165154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G71</xm:sqref>
        </x14:conditionalFormatting>
        <x14:conditionalFormatting xmlns:xm="http://schemas.microsoft.com/office/excel/2006/main">
          <x14:cfRule type="expression" priority="1" id="{6AFFC854-7CA3-4A4F-B8D7-903C6507F2A7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" id="{E6D3FFCA-EF40-42CC-BE0E-1E6C9E626958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0" id="{214EB80B-B353-409B-BD28-1260805F5AB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1" id="{C5DDAC44-D19D-4ED1-B31B-239CD8B9E98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9" id="{D5D86FFE-5E62-4D86-A8AD-FFC4752E686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8" id="{3D11862B-8C9D-4B9A-B9A5-888E042261C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7" id="{DD717049-C14A-4280-B957-900EA51075A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5" id="{98EAF08E-0DB8-407F-9ADB-52CE0EC7D32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4" id="{16580467-43ED-44AF-9CC1-7E8855FF6A7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3" id="{819B32FF-1FA1-4CCE-B67F-CA3D5AF2A22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2" id="{274C0C1C-BA93-4293-ADEC-8FC8F7ED00EE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1" id="{DD6FD037-9BF8-44A9-9C6D-2086AF2F54D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25" id="{3D320669-0F47-434B-87F7-150666026EF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6" id="{A3CFB261-BE61-409E-AC65-5656BD229C25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" id="{90DEAF1A-BC47-4190-A15F-D32C8E4C4DA6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8" id="{C977E0B1-2105-45AB-B554-81771BE790B8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" id="{A29C122E-776A-4068-BD7A-E52518EDDCA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0" id="{34EFEADD-69EC-4182-A5B8-DC4147DEEAEC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36" id="{BB5574C9-C003-407E-9F48-B5BFCA75CFA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G73</xm:sqref>
        </x14:conditionalFormatting>
        <x14:conditionalFormatting xmlns:xm="http://schemas.microsoft.com/office/excel/2006/main">
          <x14:cfRule type="expression" priority="23" id="{6290A772-CDA0-4C19-8767-98406A2700B6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24" id="{8B3649F0-D017-4A6D-A81C-9E068F2267F2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G94:G95</xm:sqref>
        </x14:conditionalFormatting>
        <x14:conditionalFormatting xmlns:xm="http://schemas.microsoft.com/office/excel/2006/main">
          <x14:cfRule type="expression" priority="21" id="{E2FDC9B2-55C6-4CF8-B2D3-B7A70226023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2" id="{7C59528D-6FBF-4D73-81B2-59395502408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20" id="{D25C2A54-9C03-4656-A329-678522CC69D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9" id="{B687F28B-CDD9-4206-9CC4-548B1429B48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8" id="{44AD74D0-82A7-464B-A8F7-C13A7ADE4CE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6" id="{E5FF0C6E-BAB6-4157-927F-EF49D606ABF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7" id="{E9177B6B-8A9C-427E-B3A7-4E6A0F1F42B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5" id="{14BD87F9-DF45-4900-B374-CF002EC4B2F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4" id="{F0722935-3119-4D2F-856E-F725A3B0F79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G94:G95</xm:sqref>
        </x14:conditionalFormatting>
        <x14:conditionalFormatting xmlns:xm="http://schemas.microsoft.com/office/excel/2006/main">
          <x14:cfRule type="expression" priority="12" id="{0C74ADBA-8860-41BC-A865-0533A9F2BC9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3" id="{1816317C-DAB9-4027-A309-9C0F5072B3CA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G99</xm:sqref>
        </x14:conditionalFormatting>
        <x14:conditionalFormatting xmlns:xm="http://schemas.microsoft.com/office/excel/2006/main">
          <x14:cfRule type="expression" priority="10" id="{F5AE698F-CD44-42FB-B38F-B2A9A710EC4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" id="{23A40C50-BA46-4A4E-9B89-9D81FC9175E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9" id="{5CCC39BA-0DEF-4C84-AAAA-DF753A49912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8" id="{C46833E4-C34B-4DBC-997C-DD4395089C7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7" id="{680E5F23-5B0C-4FEB-9CE6-4BB3F93433A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5" id="{69AACCF3-7A3C-4711-9C93-CCC995AF3195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" id="{C7ADE941-EF87-4BC1-8D8B-5E5F1B74FBD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4" id="{7B2E574B-11B2-4630-B803-FDB4490FA65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G99</xm:sqref>
        </x14:conditionalFormatting>
        <x14:conditionalFormatting xmlns:xm="http://schemas.microsoft.com/office/excel/2006/main">
          <x14:cfRule type="expression" priority="3" id="{0C679CE3-35B0-4865-8DDC-727BC9CD9CE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G99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C00000"/>
  </sheetPr>
  <dimension ref="A1:Y85"/>
  <sheetViews>
    <sheetView zoomScale="85" zoomScaleNormal="85" workbookViewId="0"/>
  </sheetViews>
  <sheetFormatPr defaultColWidth="8.88671875" defaultRowHeight="14.4" zeroHeight="1" x14ac:dyDescent="0.3"/>
  <cols>
    <col min="1" max="1" width="7.6640625" style="490" customWidth="1"/>
    <col min="2" max="2" width="62.6640625" style="343" customWidth="1"/>
    <col min="3" max="4" width="8.88671875" style="490" customWidth="1"/>
    <col min="5" max="5" width="18.109375" style="490" customWidth="1"/>
    <col min="6" max="25" width="18.33203125" style="490" customWidth="1"/>
    <col min="26" max="16384" width="8.88671875" style="490"/>
  </cols>
  <sheetData>
    <row r="1" spans="1:25" ht="18" x14ac:dyDescent="0.35">
      <c r="B1" s="335" t="s">
        <v>240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</row>
    <row r="2" spans="1:25" x14ac:dyDescent="0.3">
      <c r="A2" s="402"/>
      <c r="B2" s="334"/>
      <c r="C2" s="347"/>
      <c r="D2" s="347"/>
      <c r="E2" s="400"/>
      <c r="F2" s="662" t="s">
        <v>296</v>
      </c>
      <c r="G2" s="662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</row>
    <row r="3" spans="1:25" x14ac:dyDescent="0.3">
      <c r="A3" s="392"/>
      <c r="B3" s="492" t="s">
        <v>164</v>
      </c>
      <c r="C3" s="220"/>
      <c r="D3" s="220"/>
      <c r="E3" s="635" t="s">
        <v>37</v>
      </c>
      <c r="F3" s="34">
        <f>Info!J19</f>
        <v>1</v>
      </c>
      <c r="G3" s="35"/>
      <c r="H3" s="34">
        <f>F3+1</f>
        <v>2</v>
      </c>
      <c r="I3" s="35"/>
      <c r="J3" s="34">
        <f>H3+1</f>
        <v>3</v>
      </c>
      <c r="K3" s="35"/>
      <c r="L3" s="34">
        <f>J3+1</f>
        <v>4</v>
      </c>
      <c r="M3" s="35"/>
      <c r="N3" s="34">
        <f>L3+1</f>
        <v>5</v>
      </c>
      <c r="O3" s="35"/>
      <c r="P3" s="34">
        <f>N3+1</f>
        <v>6</v>
      </c>
      <c r="Q3" s="35"/>
      <c r="R3" s="34">
        <f>P3+1</f>
        <v>7</v>
      </c>
      <c r="S3" s="35"/>
      <c r="T3" s="34">
        <f>R3+1</f>
        <v>8</v>
      </c>
      <c r="U3" s="35"/>
      <c r="V3" s="34">
        <f>T3+1</f>
        <v>9</v>
      </c>
      <c r="W3" s="35"/>
      <c r="X3" s="34">
        <f>V3+1</f>
        <v>10</v>
      </c>
      <c r="Y3" s="35"/>
    </row>
    <row r="4" spans="1:25" x14ac:dyDescent="0.3">
      <c r="A4" s="392"/>
      <c r="B4" s="226" t="s">
        <v>205</v>
      </c>
      <c r="C4" s="221"/>
      <c r="D4" s="221"/>
      <c r="E4" s="636"/>
      <c r="F4" s="36" t="s">
        <v>38</v>
      </c>
      <c r="G4" s="37" t="s">
        <v>39</v>
      </c>
      <c r="H4" s="36" t="s">
        <v>38</v>
      </c>
      <c r="I4" s="37" t="s">
        <v>39</v>
      </c>
      <c r="J4" s="36" t="s">
        <v>38</v>
      </c>
      <c r="K4" s="37" t="s">
        <v>39</v>
      </c>
      <c r="L4" s="36" t="s">
        <v>38</v>
      </c>
      <c r="M4" s="37" t="s">
        <v>39</v>
      </c>
      <c r="N4" s="36" t="s">
        <v>38</v>
      </c>
      <c r="O4" s="37" t="s">
        <v>39</v>
      </c>
      <c r="P4" s="36" t="s">
        <v>38</v>
      </c>
      <c r="Q4" s="37" t="s">
        <v>39</v>
      </c>
      <c r="R4" s="36" t="s">
        <v>38</v>
      </c>
      <c r="S4" s="37" t="s">
        <v>39</v>
      </c>
      <c r="T4" s="36" t="s">
        <v>38</v>
      </c>
      <c r="U4" s="37" t="s">
        <v>39</v>
      </c>
      <c r="V4" s="36" t="s">
        <v>38</v>
      </c>
      <c r="W4" s="37" t="s">
        <v>39</v>
      </c>
      <c r="X4" s="36" t="s">
        <v>38</v>
      </c>
      <c r="Y4" s="37" t="s">
        <v>39</v>
      </c>
    </row>
    <row r="5" spans="1:25" x14ac:dyDescent="0.3">
      <c r="A5" s="344"/>
      <c r="B5" s="637" t="s">
        <v>40</v>
      </c>
      <c r="C5" s="638"/>
      <c r="D5" s="639"/>
      <c r="E5" s="50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</row>
    <row r="6" spans="1:25" s="334" customFormat="1" x14ac:dyDescent="0.3">
      <c r="A6" s="345" t="s">
        <v>122</v>
      </c>
      <c r="B6" s="66" t="s">
        <v>101</v>
      </c>
      <c r="C6" s="67"/>
      <c r="D6" s="67"/>
      <c r="E6" s="68" t="s">
        <v>41</v>
      </c>
      <c r="F6" s="301">
        <f t="shared" ref="F6:W6" si="0">SUM(F7:F10)</f>
        <v>0</v>
      </c>
      <c r="G6" s="299">
        <f t="shared" si="0"/>
        <v>0</v>
      </c>
      <c r="H6" s="299">
        <f t="shared" si="0"/>
        <v>0</v>
      </c>
      <c r="I6" s="299">
        <f t="shared" si="0"/>
        <v>0</v>
      </c>
      <c r="J6" s="299">
        <f t="shared" si="0"/>
        <v>0</v>
      </c>
      <c r="K6" s="299">
        <f t="shared" si="0"/>
        <v>0</v>
      </c>
      <c r="L6" s="299">
        <f t="shared" si="0"/>
        <v>0</v>
      </c>
      <c r="M6" s="299">
        <f t="shared" si="0"/>
        <v>0</v>
      </c>
      <c r="N6" s="299">
        <f t="shared" si="0"/>
        <v>0</v>
      </c>
      <c r="O6" s="299">
        <f t="shared" si="0"/>
        <v>0</v>
      </c>
      <c r="P6" s="299">
        <f t="shared" si="0"/>
        <v>0</v>
      </c>
      <c r="Q6" s="299">
        <f t="shared" si="0"/>
        <v>0</v>
      </c>
      <c r="R6" s="299">
        <f t="shared" si="0"/>
        <v>0</v>
      </c>
      <c r="S6" s="299">
        <f t="shared" si="0"/>
        <v>0</v>
      </c>
      <c r="T6" s="299">
        <f t="shared" si="0"/>
        <v>0</v>
      </c>
      <c r="U6" s="299">
        <f t="shared" si="0"/>
        <v>0</v>
      </c>
      <c r="V6" s="299">
        <f t="shared" si="0"/>
        <v>0</v>
      </c>
      <c r="W6" s="299">
        <f t="shared" si="0"/>
        <v>0</v>
      </c>
      <c r="X6" s="299">
        <f t="shared" ref="X6:Y6" si="1">SUM(X7:X10)</f>
        <v>0</v>
      </c>
      <c r="Y6" s="299">
        <f t="shared" si="1"/>
        <v>0</v>
      </c>
    </row>
    <row r="7" spans="1:25" x14ac:dyDescent="0.3">
      <c r="A7" s="348" t="s">
        <v>123</v>
      </c>
      <c r="B7" s="47" t="s">
        <v>102</v>
      </c>
      <c r="C7" s="49"/>
      <c r="D7" s="49"/>
      <c r="E7" s="46" t="s">
        <v>41</v>
      </c>
      <c r="F7" s="564">
        <v>0</v>
      </c>
      <c r="G7" s="564">
        <v>0</v>
      </c>
      <c r="H7" s="564">
        <f t="shared" ref="H7:W7" si="2">F7</f>
        <v>0</v>
      </c>
      <c r="I7" s="564">
        <f t="shared" si="2"/>
        <v>0</v>
      </c>
      <c r="J7" s="564">
        <f t="shared" si="2"/>
        <v>0</v>
      </c>
      <c r="K7" s="564">
        <f t="shared" si="2"/>
        <v>0</v>
      </c>
      <c r="L7" s="564">
        <f t="shared" si="2"/>
        <v>0</v>
      </c>
      <c r="M7" s="564">
        <f t="shared" si="2"/>
        <v>0</v>
      </c>
      <c r="N7" s="564">
        <f t="shared" si="2"/>
        <v>0</v>
      </c>
      <c r="O7" s="564">
        <f t="shared" si="2"/>
        <v>0</v>
      </c>
      <c r="P7" s="564">
        <f t="shared" si="2"/>
        <v>0</v>
      </c>
      <c r="Q7" s="564">
        <f t="shared" si="2"/>
        <v>0</v>
      </c>
      <c r="R7" s="564">
        <f t="shared" si="2"/>
        <v>0</v>
      </c>
      <c r="S7" s="564">
        <f t="shared" si="2"/>
        <v>0</v>
      </c>
      <c r="T7" s="564">
        <f t="shared" si="2"/>
        <v>0</v>
      </c>
      <c r="U7" s="564">
        <f t="shared" si="2"/>
        <v>0</v>
      </c>
      <c r="V7" s="564">
        <f t="shared" si="2"/>
        <v>0</v>
      </c>
      <c r="W7" s="564">
        <f t="shared" si="2"/>
        <v>0</v>
      </c>
      <c r="X7" s="564">
        <f t="shared" ref="X7:X10" si="3">V7</f>
        <v>0</v>
      </c>
      <c r="Y7" s="564">
        <f t="shared" ref="Y7:Y10" si="4">W7</f>
        <v>0</v>
      </c>
    </row>
    <row r="8" spans="1:25" x14ac:dyDescent="0.3">
      <c r="A8" s="348" t="s">
        <v>124</v>
      </c>
      <c r="B8" s="51" t="s">
        <v>103</v>
      </c>
      <c r="C8" s="52"/>
      <c r="D8" s="52"/>
      <c r="E8" s="53" t="s">
        <v>41</v>
      </c>
      <c r="F8" s="556">
        <v>0</v>
      </c>
      <c r="G8" s="556">
        <v>0</v>
      </c>
      <c r="H8" s="556">
        <f t="shared" ref="H8:H10" si="5">F8</f>
        <v>0</v>
      </c>
      <c r="I8" s="556">
        <f t="shared" ref="I8:I10" si="6">G8</f>
        <v>0</v>
      </c>
      <c r="J8" s="556">
        <f t="shared" ref="J8:J10" si="7">H8</f>
        <v>0</v>
      </c>
      <c r="K8" s="556">
        <f t="shared" ref="K8:K10" si="8">I8</f>
        <v>0</v>
      </c>
      <c r="L8" s="556">
        <f t="shared" ref="L8:L10" si="9">J8</f>
        <v>0</v>
      </c>
      <c r="M8" s="556">
        <f t="shared" ref="M8:M10" si="10">K8</f>
        <v>0</v>
      </c>
      <c r="N8" s="556">
        <f t="shared" ref="N8:N10" si="11">L8</f>
        <v>0</v>
      </c>
      <c r="O8" s="556">
        <f t="shared" ref="O8:O10" si="12">M8</f>
        <v>0</v>
      </c>
      <c r="P8" s="556">
        <f t="shared" ref="P8:P10" si="13">N8</f>
        <v>0</v>
      </c>
      <c r="Q8" s="556">
        <f t="shared" ref="Q8:Q10" si="14">O8</f>
        <v>0</v>
      </c>
      <c r="R8" s="556">
        <f t="shared" ref="R8:R10" si="15">P8</f>
        <v>0</v>
      </c>
      <c r="S8" s="556">
        <f t="shared" ref="S8:S10" si="16">Q8</f>
        <v>0</v>
      </c>
      <c r="T8" s="556">
        <f t="shared" ref="T8:T10" si="17">R8</f>
        <v>0</v>
      </c>
      <c r="U8" s="556">
        <f t="shared" ref="U8:U10" si="18">S8</f>
        <v>0</v>
      </c>
      <c r="V8" s="556">
        <f t="shared" ref="V8:V10" si="19">T8</f>
        <v>0</v>
      </c>
      <c r="W8" s="556">
        <f t="shared" ref="W8:W10" si="20">U8</f>
        <v>0</v>
      </c>
      <c r="X8" s="556">
        <f t="shared" si="3"/>
        <v>0</v>
      </c>
      <c r="Y8" s="556">
        <f t="shared" si="4"/>
        <v>0</v>
      </c>
    </row>
    <row r="9" spans="1:25" x14ac:dyDescent="0.3">
      <c r="A9" s="348" t="s">
        <v>125</v>
      </c>
      <c r="B9" s="51" t="s">
        <v>104</v>
      </c>
      <c r="C9" s="52"/>
      <c r="D9" s="52"/>
      <c r="E9" s="53" t="s">
        <v>41</v>
      </c>
      <c r="F9" s="556">
        <v>0</v>
      </c>
      <c r="G9" s="556">
        <v>0</v>
      </c>
      <c r="H9" s="556">
        <f t="shared" si="5"/>
        <v>0</v>
      </c>
      <c r="I9" s="556">
        <f t="shared" si="6"/>
        <v>0</v>
      </c>
      <c r="J9" s="556">
        <f t="shared" si="7"/>
        <v>0</v>
      </c>
      <c r="K9" s="556">
        <f t="shared" si="8"/>
        <v>0</v>
      </c>
      <c r="L9" s="556">
        <f t="shared" si="9"/>
        <v>0</v>
      </c>
      <c r="M9" s="556">
        <f t="shared" si="10"/>
        <v>0</v>
      </c>
      <c r="N9" s="556">
        <f t="shared" si="11"/>
        <v>0</v>
      </c>
      <c r="O9" s="556">
        <f t="shared" si="12"/>
        <v>0</v>
      </c>
      <c r="P9" s="556">
        <f t="shared" si="13"/>
        <v>0</v>
      </c>
      <c r="Q9" s="556">
        <f t="shared" si="14"/>
        <v>0</v>
      </c>
      <c r="R9" s="556">
        <f t="shared" si="15"/>
        <v>0</v>
      </c>
      <c r="S9" s="556">
        <f t="shared" si="16"/>
        <v>0</v>
      </c>
      <c r="T9" s="556">
        <f t="shared" si="17"/>
        <v>0</v>
      </c>
      <c r="U9" s="556">
        <f t="shared" si="18"/>
        <v>0</v>
      </c>
      <c r="V9" s="556">
        <f t="shared" si="19"/>
        <v>0</v>
      </c>
      <c r="W9" s="556">
        <f t="shared" si="20"/>
        <v>0</v>
      </c>
      <c r="X9" s="556">
        <f t="shared" si="3"/>
        <v>0</v>
      </c>
      <c r="Y9" s="556">
        <f t="shared" si="4"/>
        <v>0</v>
      </c>
    </row>
    <row r="10" spans="1:25" x14ac:dyDescent="0.3">
      <c r="A10" s="348" t="s">
        <v>126</v>
      </c>
      <c r="B10" s="51" t="s">
        <v>105</v>
      </c>
      <c r="C10" s="52"/>
      <c r="D10" s="52"/>
      <c r="E10" s="53" t="s">
        <v>41</v>
      </c>
      <c r="F10" s="556">
        <v>0</v>
      </c>
      <c r="G10" s="556">
        <v>0</v>
      </c>
      <c r="H10" s="556">
        <f t="shared" si="5"/>
        <v>0</v>
      </c>
      <c r="I10" s="556">
        <f t="shared" si="6"/>
        <v>0</v>
      </c>
      <c r="J10" s="556">
        <f t="shared" si="7"/>
        <v>0</v>
      </c>
      <c r="K10" s="556">
        <f t="shared" si="8"/>
        <v>0</v>
      </c>
      <c r="L10" s="556">
        <f t="shared" si="9"/>
        <v>0</v>
      </c>
      <c r="M10" s="556">
        <f t="shared" si="10"/>
        <v>0</v>
      </c>
      <c r="N10" s="556">
        <f t="shared" si="11"/>
        <v>0</v>
      </c>
      <c r="O10" s="556">
        <f t="shared" si="12"/>
        <v>0</v>
      </c>
      <c r="P10" s="556">
        <f t="shared" si="13"/>
        <v>0</v>
      </c>
      <c r="Q10" s="556">
        <f t="shared" si="14"/>
        <v>0</v>
      </c>
      <c r="R10" s="556">
        <f t="shared" si="15"/>
        <v>0</v>
      </c>
      <c r="S10" s="556">
        <f t="shared" si="16"/>
        <v>0</v>
      </c>
      <c r="T10" s="556">
        <f t="shared" si="17"/>
        <v>0</v>
      </c>
      <c r="U10" s="556">
        <f t="shared" si="18"/>
        <v>0</v>
      </c>
      <c r="V10" s="556">
        <f t="shared" si="19"/>
        <v>0</v>
      </c>
      <c r="W10" s="556">
        <f t="shared" si="20"/>
        <v>0</v>
      </c>
      <c r="X10" s="556">
        <f t="shared" si="3"/>
        <v>0</v>
      </c>
      <c r="Y10" s="556">
        <f t="shared" si="4"/>
        <v>0</v>
      </c>
    </row>
    <row r="11" spans="1:25" s="334" customFormat="1" x14ac:dyDescent="0.3">
      <c r="A11" s="345" t="s">
        <v>127</v>
      </c>
      <c r="B11" s="54" t="s">
        <v>106</v>
      </c>
      <c r="C11" s="55"/>
      <c r="D11" s="55"/>
      <c r="E11" s="56" t="s">
        <v>41</v>
      </c>
      <c r="F11" s="300">
        <f t="shared" ref="F11:W11" si="21">SUM(F12:F13)</f>
        <v>0</v>
      </c>
      <c r="G11" s="304">
        <f t="shared" si="21"/>
        <v>0</v>
      </c>
      <c r="H11" s="304">
        <f t="shared" si="21"/>
        <v>0</v>
      </c>
      <c r="I11" s="304">
        <f t="shared" si="21"/>
        <v>0</v>
      </c>
      <c r="J11" s="304">
        <f t="shared" si="21"/>
        <v>0</v>
      </c>
      <c r="K11" s="304">
        <f t="shared" si="21"/>
        <v>0</v>
      </c>
      <c r="L11" s="304">
        <f t="shared" si="21"/>
        <v>0</v>
      </c>
      <c r="M11" s="304">
        <f t="shared" si="21"/>
        <v>0</v>
      </c>
      <c r="N11" s="304">
        <f t="shared" si="21"/>
        <v>0</v>
      </c>
      <c r="O11" s="304">
        <f t="shared" si="21"/>
        <v>0</v>
      </c>
      <c r="P11" s="304">
        <f t="shared" si="21"/>
        <v>0</v>
      </c>
      <c r="Q11" s="304">
        <f t="shared" si="21"/>
        <v>0</v>
      </c>
      <c r="R11" s="304">
        <f t="shared" si="21"/>
        <v>0</v>
      </c>
      <c r="S11" s="304">
        <f t="shared" si="21"/>
        <v>0</v>
      </c>
      <c r="T11" s="304">
        <f t="shared" si="21"/>
        <v>0</v>
      </c>
      <c r="U11" s="304">
        <f t="shared" si="21"/>
        <v>0</v>
      </c>
      <c r="V11" s="304">
        <f t="shared" si="21"/>
        <v>0</v>
      </c>
      <c r="W11" s="304">
        <f t="shared" si="21"/>
        <v>0</v>
      </c>
      <c r="X11" s="304">
        <f t="shared" ref="X11:Y11" si="22">SUM(X12:X13)</f>
        <v>0</v>
      </c>
      <c r="Y11" s="304">
        <f t="shared" si="22"/>
        <v>0</v>
      </c>
    </row>
    <row r="12" spans="1:25" x14ac:dyDescent="0.3">
      <c r="A12" s="348" t="s">
        <v>128</v>
      </c>
      <c r="B12" s="51" t="s">
        <v>107</v>
      </c>
      <c r="C12" s="52"/>
      <c r="D12" s="52"/>
      <c r="E12" s="53" t="s">
        <v>41</v>
      </c>
      <c r="F12" s="556">
        <v>0</v>
      </c>
      <c r="G12" s="556">
        <v>0</v>
      </c>
      <c r="H12" s="556">
        <f>F12</f>
        <v>0</v>
      </c>
      <c r="I12" s="556">
        <f>G12</f>
        <v>0</v>
      </c>
      <c r="J12" s="556">
        <f t="shared" ref="J12:W13" si="23">H12</f>
        <v>0</v>
      </c>
      <c r="K12" s="556">
        <f t="shared" si="23"/>
        <v>0</v>
      </c>
      <c r="L12" s="556">
        <f t="shared" si="23"/>
        <v>0</v>
      </c>
      <c r="M12" s="556">
        <f t="shared" si="23"/>
        <v>0</v>
      </c>
      <c r="N12" s="556">
        <f t="shared" si="23"/>
        <v>0</v>
      </c>
      <c r="O12" s="556">
        <f t="shared" si="23"/>
        <v>0</v>
      </c>
      <c r="P12" s="556">
        <f t="shared" si="23"/>
        <v>0</v>
      </c>
      <c r="Q12" s="556">
        <f t="shared" si="23"/>
        <v>0</v>
      </c>
      <c r="R12" s="556">
        <f t="shared" si="23"/>
        <v>0</v>
      </c>
      <c r="S12" s="556">
        <f t="shared" si="23"/>
        <v>0</v>
      </c>
      <c r="T12" s="556">
        <f t="shared" si="23"/>
        <v>0</v>
      </c>
      <c r="U12" s="556">
        <f t="shared" si="23"/>
        <v>0</v>
      </c>
      <c r="V12" s="556">
        <f t="shared" si="23"/>
        <v>0</v>
      </c>
      <c r="W12" s="556">
        <f t="shared" si="23"/>
        <v>0</v>
      </c>
      <c r="X12" s="556">
        <f t="shared" ref="X12:X13" si="24">V12</f>
        <v>0</v>
      </c>
      <c r="Y12" s="556">
        <f t="shared" ref="Y12:Y13" si="25">W12</f>
        <v>0</v>
      </c>
    </row>
    <row r="13" spans="1:25" x14ac:dyDescent="0.3">
      <c r="A13" s="348" t="s">
        <v>129</v>
      </c>
      <c r="B13" s="51" t="s">
        <v>108</v>
      </c>
      <c r="C13" s="52"/>
      <c r="D13" s="52"/>
      <c r="E13" s="53" t="s">
        <v>41</v>
      </c>
      <c r="F13" s="556">
        <v>0</v>
      </c>
      <c r="G13" s="556">
        <v>0</v>
      </c>
      <c r="H13" s="556">
        <f>F13</f>
        <v>0</v>
      </c>
      <c r="I13" s="556">
        <f>G13</f>
        <v>0</v>
      </c>
      <c r="J13" s="556">
        <f t="shared" si="23"/>
        <v>0</v>
      </c>
      <c r="K13" s="556">
        <f t="shared" si="23"/>
        <v>0</v>
      </c>
      <c r="L13" s="556">
        <f t="shared" si="23"/>
        <v>0</v>
      </c>
      <c r="M13" s="556">
        <f t="shared" si="23"/>
        <v>0</v>
      </c>
      <c r="N13" s="556">
        <f t="shared" si="23"/>
        <v>0</v>
      </c>
      <c r="O13" s="556">
        <f t="shared" si="23"/>
        <v>0</v>
      </c>
      <c r="P13" s="556">
        <f t="shared" si="23"/>
        <v>0</v>
      </c>
      <c r="Q13" s="556">
        <f t="shared" si="23"/>
        <v>0</v>
      </c>
      <c r="R13" s="556">
        <f t="shared" si="23"/>
        <v>0</v>
      </c>
      <c r="S13" s="556">
        <f t="shared" si="23"/>
        <v>0</v>
      </c>
      <c r="T13" s="556">
        <f t="shared" si="23"/>
        <v>0</v>
      </c>
      <c r="U13" s="556">
        <f t="shared" si="23"/>
        <v>0</v>
      </c>
      <c r="V13" s="556">
        <f t="shared" si="23"/>
        <v>0</v>
      </c>
      <c r="W13" s="556">
        <f t="shared" si="23"/>
        <v>0</v>
      </c>
      <c r="X13" s="556">
        <f t="shared" si="24"/>
        <v>0</v>
      </c>
      <c r="Y13" s="556">
        <f t="shared" si="25"/>
        <v>0</v>
      </c>
    </row>
    <row r="14" spans="1:25" s="334" customFormat="1" ht="16.95" customHeight="1" x14ac:dyDescent="0.3">
      <c r="A14" s="345" t="s">
        <v>130</v>
      </c>
      <c r="B14" s="54" t="s">
        <v>109</v>
      </c>
      <c r="C14" s="55"/>
      <c r="D14" s="55"/>
      <c r="E14" s="56" t="s">
        <v>41</v>
      </c>
      <c r="F14" s="300">
        <f t="shared" ref="F14:W14" si="26">SUM(F15:F16)</f>
        <v>0</v>
      </c>
      <c r="G14" s="304">
        <f t="shared" si="26"/>
        <v>0</v>
      </c>
      <c r="H14" s="304">
        <f t="shared" si="26"/>
        <v>0</v>
      </c>
      <c r="I14" s="304">
        <f t="shared" si="26"/>
        <v>0</v>
      </c>
      <c r="J14" s="304">
        <f t="shared" si="26"/>
        <v>0</v>
      </c>
      <c r="K14" s="304">
        <f t="shared" si="26"/>
        <v>0</v>
      </c>
      <c r="L14" s="304">
        <f t="shared" si="26"/>
        <v>0</v>
      </c>
      <c r="M14" s="304">
        <f t="shared" si="26"/>
        <v>0</v>
      </c>
      <c r="N14" s="304">
        <f t="shared" si="26"/>
        <v>0</v>
      </c>
      <c r="O14" s="304">
        <f t="shared" si="26"/>
        <v>0</v>
      </c>
      <c r="P14" s="304">
        <f t="shared" si="26"/>
        <v>0</v>
      </c>
      <c r="Q14" s="304">
        <f t="shared" si="26"/>
        <v>0</v>
      </c>
      <c r="R14" s="304">
        <f t="shared" si="26"/>
        <v>0</v>
      </c>
      <c r="S14" s="304">
        <f t="shared" si="26"/>
        <v>0</v>
      </c>
      <c r="T14" s="304">
        <f t="shared" si="26"/>
        <v>0</v>
      </c>
      <c r="U14" s="304">
        <f t="shared" si="26"/>
        <v>0</v>
      </c>
      <c r="V14" s="304">
        <f t="shared" si="26"/>
        <v>0</v>
      </c>
      <c r="W14" s="304">
        <f t="shared" si="26"/>
        <v>0</v>
      </c>
      <c r="X14" s="304">
        <f t="shared" ref="X14:Y14" si="27">SUM(X15:X16)</f>
        <v>0</v>
      </c>
      <c r="Y14" s="304">
        <f t="shared" si="27"/>
        <v>0</v>
      </c>
    </row>
    <row r="15" spans="1:25" x14ac:dyDescent="0.3">
      <c r="A15" s="348" t="s">
        <v>131</v>
      </c>
      <c r="B15" s="51" t="s">
        <v>110</v>
      </c>
      <c r="C15" s="52"/>
      <c r="D15" s="52"/>
      <c r="E15" s="53" t="s">
        <v>41</v>
      </c>
      <c r="F15" s="556">
        <v>0</v>
      </c>
      <c r="G15" s="556">
        <v>0</v>
      </c>
      <c r="H15" s="556">
        <f>F15</f>
        <v>0</v>
      </c>
      <c r="I15" s="556">
        <f>G15</f>
        <v>0</v>
      </c>
      <c r="J15" s="556">
        <f t="shared" ref="J15:W16" si="28">H15</f>
        <v>0</v>
      </c>
      <c r="K15" s="556">
        <f t="shared" si="28"/>
        <v>0</v>
      </c>
      <c r="L15" s="556">
        <f t="shared" si="28"/>
        <v>0</v>
      </c>
      <c r="M15" s="556">
        <f t="shared" si="28"/>
        <v>0</v>
      </c>
      <c r="N15" s="556">
        <f t="shared" si="28"/>
        <v>0</v>
      </c>
      <c r="O15" s="556">
        <f t="shared" si="28"/>
        <v>0</v>
      </c>
      <c r="P15" s="556">
        <f t="shared" si="28"/>
        <v>0</v>
      </c>
      <c r="Q15" s="556">
        <f t="shared" si="28"/>
        <v>0</v>
      </c>
      <c r="R15" s="556">
        <f t="shared" si="28"/>
        <v>0</v>
      </c>
      <c r="S15" s="556">
        <f t="shared" si="28"/>
        <v>0</v>
      </c>
      <c r="T15" s="556">
        <f t="shared" si="28"/>
        <v>0</v>
      </c>
      <c r="U15" s="556">
        <f t="shared" si="28"/>
        <v>0</v>
      </c>
      <c r="V15" s="556">
        <f t="shared" si="28"/>
        <v>0</v>
      </c>
      <c r="W15" s="556">
        <f t="shared" si="28"/>
        <v>0</v>
      </c>
      <c r="X15" s="556">
        <f t="shared" ref="X15:X16" si="29">V15</f>
        <v>0</v>
      </c>
      <c r="Y15" s="556">
        <f t="shared" ref="Y15:Y16" si="30">W15</f>
        <v>0</v>
      </c>
    </row>
    <row r="16" spans="1:25" x14ac:dyDescent="0.3">
      <c r="A16" s="348" t="s">
        <v>132</v>
      </c>
      <c r="B16" s="51" t="s">
        <v>111</v>
      </c>
      <c r="C16" s="52"/>
      <c r="D16" s="52"/>
      <c r="E16" s="53" t="s">
        <v>41</v>
      </c>
      <c r="F16" s="556">
        <v>0</v>
      </c>
      <c r="G16" s="556">
        <v>0</v>
      </c>
      <c r="H16" s="556">
        <f>F16</f>
        <v>0</v>
      </c>
      <c r="I16" s="556">
        <f>G16</f>
        <v>0</v>
      </c>
      <c r="J16" s="556">
        <f t="shared" si="28"/>
        <v>0</v>
      </c>
      <c r="K16" s="556">
        <f t="shared" si="28"/>
        <v>0</v>
      </c>
      <c r="L16" s="556">
        <f t="shared" si="28"/>
        <v>0</v>
      </c>
      <c r="M16" s="556">
        <f t="shared" si="28"/>
        <v>0</v>
      </c>
      <c r="N16" s="556">
        <f t="shared" si="28"/>
        <v>0</v>
      </c>
      <c r="O16" s="556">
        <f t="shared" si="28"/>
        <v>0</v>
      </c>
      <c r="P16" s="556">
        <f t="shared" si="28"/>
        <v>0</v>
      </c>
      <c r="Q16" s="556">
        <f t="shared" si="28"/>
        <v>0</v>
      </c>
      <c r="R16" s="556">
        <f t="shared" si="28"/>
        <v>0</v>
      </c>
      <c r="S16" s="556">
        <f t="shared" si="28"/>
        <v>0</v>
      </c>
      <c r="T16" s="556">
        <f t="shared" si="28"/>
        <v>0</v>
      </c>
      <c r="U16" s="556">
        <f t="shared" si="28"/>
        <v>0</v>
      </c>
      <c r="V16" s="556">
        <f t="shared" si="28"/>
        <v>0</v>
      </c>
      <c r="W16" s="556">
        <f t="shared" si="28"/>
        <v>0</v>
      </c>
      <c r="X16" s="556">
        <f t="shared" si="29"/>
        <v>0</v>
      </c>
      <c r="Y16" s="556">
        <f t="shared" si="30"/>
        <v>0</v>
      </c>
    </row>
    <row r="17" spans="1:25" s="334" customFormat="1" x14ac:dyDescent="0.3">
      <c r="A17" s="345" t="s">
        <v>42</v>
      </c>
      <c r="B17" s="57" t="s">
        <v>43</v>
      </c>
      <c r="C17" s="58"/>
      <c r="D17" s="434"/>
      <c r="E17" s="59" t="s">
        <v>41</v>
      </c>
      <c r="F17" s="300">
        <f t="shared" ref="F17:W17" si="31">SUM(F18:F21)</f>
        <v>0</v>
      </c>
      <c r="G17" s="304">
        <f t="shared" si="31"/>
        <v>0</v>
      </c>
      <c r="H17" s="304">
        <f t="shared" si="31"/>
        <v>0</v>
      </c>
      <c r="I17" s="304">
        <f t="shared" si="31"/>
        <v>0</v>
      </c>
      <c r="J17" s="304">
        <f t="shared" si="31"/>
        <v>0</v>
      </c>
      <c r="K17" s="304">
        <f t="shared" si="31"/>
        <v>0</v>
      </c>
      <c r="L17" s="304">
        <f t="shared" si="31"/>
        <v>0</v>
      </c>
      <c r="M17" s="304">
        <f t="shared" si="31"/>
        <v>0</v>
      </c>
      <c r="N17" s="304">
        <f t="shared" si="31"/>
        <v>0</v>
      </c>
      <c r="O17" s="304">
        <f t="shared" si="31"/>
        <v>0</v>
      </c>
      <c r="P17" s="304">
        <f t="shared" si="31"/>
        <v>0</v>
      </c>
      <c r="Q17" s="304">
        <f t="shared" si="31"/>
        <v>0</v>
      </c>
      <c r="R17" s="304">
        <f t="shared" si="31"/>
        <v>0</v>
      </c>
      <c r="S17" s="304">
        <f t="shared" si="31"/>
        <v>0</v>
      </c>
      <c r="T17" s="304">
        <f t="shared" si="31"/>
        <v>0</v>
      </c>
      <c r="U17" s="304">
        <f t="shared" si="31"/>
        <v>0</v>
      </c>
      <c r="V17" s="304">
        <f t="shared" si="31"/>
        <v>0</v>
      </c>
      <c r="W17" s="304">
        <f t="shared" si="31"/>
        <v>0</v>
      </c>
      <c r="X17" s="304">
        <f t="shared" ref="X17:Y17" si="32">SUM(X18:X21)</f>
        <v>0</v>
      </c>
      <c r="Y17" s="304">
        <f t="shared" si="32"/>
        <v>0</v>
      </c>
    </row>
    <row r="18" spans="1:25" x14ac:dyDescent="0.3">
      <c r="A18" s="348" t="s">
        <v>44</v>
      </c>
      <c r="B18" s="60" t="s">
        <v>45</v>
      </c>
      <c r="C18" s="493"/>
      <c r="D18" s="435"/>
      <c r="E18" s="62" t="s">
        <v>41</v>
      </c>
      <c r="F18" s="556">
        <v>0</v>
      </c>
      <c r="G18" s="556">
        <v>0</v>
      </c>
      <c r="H18" s="556">
        <f>F18</f>
        <v>0</v>
      </c>
      <c r="I18" s="556">
        <f>G18</f>
        <v>0</v>
      </c>
      <c r="J18" s="556">
        <f>H18</f>
        <v>0</v>
      </c>
      <c r="K18" s="556">
        <f>I18</f>
        <v>0</v>
      </c>
      <c r="L18" s="556">
        <f>J18</f>
        <v>0</v>
      </c>
      <c r="M18" s="556">
        <f t="shared" ref="M18:M21" si="33">K18</f>
        <v>0</v>
      </c>
      <c r="N18" s="556">
        <f>L18</f>
        <v>0</v>
      </c>
      <c r="O18" s="556">
        <f t="shared" ref="O18:O21" si="34">M18</f>
        <v>0</v>
      </c>
      <c r="P18" s="556">
        <f>N18</f>
        <v>0</v>
      </c>
      <c r="Q18" s="556">
        <f t="shared" ref="Q18:Q21" si="35">O18</f>
        <v>0</v>
      </c>
      <c r="R18" s="556">
        <f>P18</f>
        <v>0</v>
      </c>
      <c r="S18" s="556">
        <f t="shared" ref="S18:S21" si="36">Q18</f>
        <v>0</v>
      </c>
      <c r="T18" s="556">
        <f>R18</f>
        <v>0</v>
      </c>
      <c r="U18" s="556">
        <f t="shared" ref="U18:U21" si="37">S18</f>
        <v>0</v>
      </c>
      <c r="V18" s="556">
        <f>T18</f>
        <v>0</v>
      </c>
      <c r="W18" s="556">
        <f t="shared" ref="W18:W21" si="38">U18</f>
        <v>0</v>
      </c>
      <c r="X18" s="556">
        <f>V18</f>
        <v>0</v>
      </c>
      <c r="Y18" s="556">
        <f t="shared" ref="Y18:Y21" si="39">W18</f>
        <v>0</v>
      </c>
    </row>
    <row r="19" spans="1:25" x14ac:dyDescent="0.3">
      <c r="A19" s="348" t="s">
        <v>46</v>
      </c>
      <c r="B19" s="60" t="s">
        <v>47</v>
      </c>
      <c r="C19" s="493"/>
      <c r="D19" s="435"/>
      <c r="E19" s="62" t="s">
        <v>41</v>
      </c>
      <c r="F19" s="556">
        <v>0</v>
      </c>
      <c r="G19" s="556">
        <v>0</v>
      </c>
      <c r="H19" s="556">
        <f t="shared" ref="H19:I21" si="40">F19</f>
        <v>0</v>
      </c>
      <c r="I19" s="556">
        <f t="shared" si="40"/>
        <v>0</v>
      </c>
      <c r="J19" s="556">
        <f t="shared" ref="J19" si="41">H19</f>
        <v>0</v>
      </c>
      <c r="K19" s="556">
        <f t="shared" ref="K19" si="42">I19</f>
        <v>0</v>
      </c>
      <c r="L19" s="556">
        <f t="shared" ref="L19:L21" si="43">J19</f>
        <v>0</v>
      </c>
      <c r="M19" s="556">
        <f t="shared" si="33"/>
        <v>0</v>
      </c>
      <c r="N19" s="556">
        <f t="shared" ref="N19:N21" si="44">L19</f>
        <v>0</v>
      </c>
      <c r="O19" s="556">
        <f t="shared" si="34"/>
        <v>0</v>
      </c>
      <c r="P19" s="556">
        <f t="shared" ref="P19:P21" si="45">N19</f>
        <v>0</v>
      </c>
      <c r="Q19" s="556">
        <f t="shared" si="35"/>
        <v>0</v>
      </c>
      <c r="R19" s="556">
        <f t="shared" ref="R19:R21" si="46">P19</f>
        <v>0</v>
      </c>
      <c r="S19" s="556">
        <f t="shared" si="36"/>
        <v>0</v>
      </c>
      <c r="T19" s="556">
        <f t="shared" ref="T19:T21" si="47">R19</f>
        <v>0</v>
      </c>
      <c r="U19" s="556">
        <f t="shared" si="37"/>
        <v>0</v>
      </c>
      <c r="V19" s="556">
        <f t="shared" ref="V19:V21" si="48">T19</f>
        <v>0</v>
      </c>
      <c r="W19" s="556">
        <f t="shared" si="38"/>
        <v>0</v>
      </c>
      <c r="X19" s="556">
        <f t="shared" ref="X19:X21" si="49">V19</f>
        <v>0</v>
      </c>
      <c r="Y19" s="556">
        <f t="shared" si="39"/>
        <v>0</v>
      </c>
    </row>
    <row r="20" spans="1:25" x14ac:dyDescent="0.3">
      <c r="A20" s="348" t="s">
        <v>48</v>
      </c>
      <c r="B20" s="60" t="s">
        <v>49</v>
      </c>
      <c r="C20" s="63"/>
      <c r="D20" s="435"/>
      <c r="E20" s="62" t="s">
        <v>41</v>
      </c>
      <c r="F20" s="556">
        <v>0</v>
      </c>
      <c r="G20" s="556">
        <v>0</v>
      </c>
      <c r="H20" s="556">
        <f t="shared" si="40"/>
        <v>0</v>
      </c>
      <c r="I20" s="556">
        <f t="shared" si="40"/>
        <v>0</v>
      </c>
      <c r="J20" s="556">
        <f>H20</f>
        <v>0</v>
      </c>
      <c r="K20" s="556">
        <f>I20</f>
        <v>0</v>
      </c>
      <c r="L20" s="556">
        <f t="shared" si="43"/>
        <v>0</v>
      </c>
      <c r="M20" s="556">
        <f t="shared" si="33"/>
        <v>0</v>
      </c>
      <c r="N20" s="556">
        <f t="shared" si="44"/>
        <v>0</v>
      </c>
      <c r="O20" s="556">
        <f t="shared" si="34"/>
        <v>0</v>
      </c>
      <c r="P20" s="556">
        <f t="shared" si="45"/>
        <v>0</v>
      </c>
      <c r="Q20" s="556">
        <f t="shared" si="35"/>
        <v>0</v>
      </c>
      <c r="R20" s="556">
        <f t="shared" si="46"/>
        <v>0</v>
      </c>
      <c r="S20" s="556">
        <f t="shared" si="36"/>
        <v>0</v>
      </c>
      <c r="T20" s="556">
        <f t="shared" si="47"/>
        <v>0</v>
      </c>
      <c r="U20" s="556">
        <f t="shared" si="37"/>
        <v>0</v>
      </c>
      <c r="V20" s="556">
        <f t="shared" si="48"/>
        <v>0</v>
      </c>
      <c r="W20" s="556">
        <f t="shared" si="38"/>
        <v>0</v>
      </c>
      <c r="X20" s="556">
        <f t="shared" si="49"/>
        <v>0</v>
      </c>
      <c r="Y20" s="556">
        <f t="shared" si="39"/>
        <v>0</v>
      </c>
    </row>
    <row r="21" spans="1:25" x14ac:dyDescent="0.3">
      <c r="A21" s="436" t="s">
        <v>50</v>
      </c>
      <c r="B21" s="60" t="s">
        <v>51</v>
      </c>
      <c r="C21" s="493"/>
      <c r="D21" s="435"/>
      <c r="E21" s="62" t="s">
        <v>41</v>
      </c>
      <c r="F21" s="556">
        <v>0</v>
      </c>
      <c r="G21" s="556">
        <v>0</v>
      </c>
      <c r="H21" s="556">
        <f t="shared" si="40"/>
        <v>0</v>
      </c>
      <c r="I21" s="556">
        <f t="shared" si="40"/>
        <v>0</v>
      </c>
      <c r="J21" s="556">
        <f>H21</f>
        <v>0</v>
      </c>
      <c r="K21" s="556">
        <f>I21</f>
        <v>0</v>
      </c>
      <c r="L21" s="556">
        <f t="shared" si="43"/>
        <v>0</v>
      </c>
      <c r="M21" s="556">
        <f t="shared" si="33"/>
        <v>0</v>
      </c>
      <c r="N21" s="556">
        <f t="shared" si="44"/>
        <v>0</v>
      </c>
      <c r="O21" s="556">
        <f t="shared" si="34"/>
        <v>0</v>
      </c>
      <c r="P21" s="556">
        <f t="shared" si="45"/>
        <v>0</v>
      </c>
      <c r="Q21" s="556">
        <f t="shared" si="35"/>
        <v>0</v>
      </c>
      <c r="R21" s="556">
        <f t="shared" si="46"/>
        <v>0</v>
      </c>
      <c r="S21" s="556">
        <f t="shared" si="36"/>
        <v>0</v>
      </c>
      <c r="T21" s="556">
        <f t="shared" si="47"/>
        <v>0</v>
      </c>
      <c r="U21" s="556">
        <f t="shared" si="37"/>
        <v>0</v>
      </c>
      <c r="V21" s="556">
        <f t="shared" si="48"/>
        <v>0</v>
      </c>
      <c r="W21" s="556">
        <f t="shared" si="38"/>
        <v>0</v>
      </c>
      <c r="X21" s="556">
        <f t="shared" si="49"/>
        <v>0</v>
      </c>
      <c r="Y21" s="556">
        <f t="shared" si="39"/>
        <v>0</v>
      </c>
    </row>
    <row r="22" spans="1:25" s="334" customFormat="1" x14ac:dyDescent="0.3">
      <c r="A22" s="345" t="s">
        <v>133</v>
      </c>
      <c r="B22" s="54" t="s">
        <v>112</v>
      </c>
      <c r="C22" s="55"/>
      <c r="D22" s="55"/>
      <c r="E22" s="56" t="s">
        <v>41</v>
      </c>
      <c r="F22" s="300">
        <f t="shared" ref="F22:W22" si="50">SUM(F23:F25)</f>
        <v>0</v>
      </c>
      <c r="G22" s="300">
        <f t="shared" si="50"/>
        <v>0</v>
      </c>
      <c r="H22" s="300">
        <f t="shared" si="50"/>
        <v>0</v>
      </c>
      <c r="I22" s="300">
        <f t="shared" si="50"/>
        <v>0</v>
      </c>
      <c r="J22" s="300">
        <f t="shared" si="50"/>
        <v>0</v>
      </c>
      <c r="K22" s="300">
        <f t="shared" si="50"/>
        <v>0</v>
      </c>
      <c r="L22" s="300">
        <f t="shared" si="50"/>
        <v>0</v>
      </c>
      <c r="M22" s="300">
        <f t="shared" si="50"/>
        <v>0</v>
      </c>
      <c r="N22" s="300">
        <f t="shared" si="50"/>
        <v>0</v>
      </c>
      <c r="O22" s="300">
        <f t="shared" si="50"/>
        <v>0</v>
      </c>
      <c r="P22" s="300">
        <f t="shared" si="50"/>
        <v>0</v>
      </c>
      <c r="Q22" s="300">
        <f t="shared" si="50"/>
        <v>0</v>
      </c>
      <c r="R22" s="300">
        <f t="shared" si="50"/>
        <v>0</v>
      </c>
      <c r="S22" s="300">
        <f t="shared" si="50"/>
        <v>0</v>
      </c>
      <c r="T22" s="300">
        <f t="shared" si="50"/>
        <v>0</v>
      </c>
      <c r="U22" s="300">
        <f t="shared" si="50"/>
        <v>0</v>
      </c>
      <c r="V22" s="300">
        <f t="shared" si="50"/>
        <v>0</v>
      </c>
      <c r="W22" s="300">
        <f t="shared" si="50"/>
        <v>0</v>
      </c>
      <c r="X22" s="300">
        <f t="shared" ref="X22:Y22" si="51">SUM(X23:X25)</f>
        <v>0</v>
      </c>
      <c r="Y22" s="300">
        <f t="shared" si="51"/>
        <v>0</v>
      </c>
    </row>
    <row r="23" spans="1:25" x14ac:dyDescent="0.3">
      <c r="A23" s="348" t="s">
        <v>134</v>
      </c>
      <c r="B23" s="51" t="s">
        <v>119</v>
      </c>
      <c r="C23" s="52"/>
      <c r="D23" s="52"/>
      <c r="E23" s="62" t="s">
        <v>41</v>
      </c>
      <c r="F23" s="556">
        <v>0</v>
      </c>
      <c r="G23" s="556">
        <v>0</v>
      </c>
      <c r="H23" s="556">
        <f>F23</f>
        <v>0</v>
      </c>
      <c r="I23" s="556">
        <f>G23</f>
        <v>0</v>
      </c>
      <c r="J23" s="556">
        <f t="shared" ref="J23:W30" si="52">H23</f>
        <v>0</v>
      </c>
      <c r="K23" s="556">
        <f t="shared" si="52"/>
        <v>0</v>
      </c>
      <c r="L23" s="556">
        <f t="shared" si="52"/>
        <v>0</v>
      </c>
      <c r="M23" s="556">
        <f t="shared" si="52"/>
        <v>0</v>
      </c>
      <c r="N23" s="556">
        <f t="shared" si="52"/>
        <v>0</v>
      </c>
      <c r="O23" s="556">
        <f t="shared" si="52"/>
        <v>0</v>
      </c>
      <c r="P23" s="556">
        <f t="shared" si="52"/>
        <v>0</v>
      </c>
      <c r="Q23" s="556">
        <f t="shared" si="52"/>
        <v>0</v>
      </c>
      <c r="R23" s="556">
        <f t="shared" si="52"/>
        <v>0</v>
      </c>
      <c r="S23" s="556">
        <f t="shared" si="52"/>
        <v>0</v>
      </c>
      <c r="T23" s="556">
        <f t="shared" si="52"/>
        <v>0</v>
      </c>
      <c r="U23" s="556">
        <f t="shared" si="52"/>
        <v>0</v>
      </c>
      <c r="V23" s="556">
        <f t="shared" si="52"/>
        <v>0</v>
      </c>
      <c r="W23" s="556">
        <f t="shared" si="52"/>
        <v>0</v>
      </c>
      <c r="X23" s="556">
        <f t="shared" ref="X23:X30" si="53">V23</f>
        <v>0</v>
      </c>
      <c r="Y23" s="556">
        <f t="shared" ref="Y23:Y30" si="54">W23</f>
        <v>0</v>
      </c>
    </row>
    <row r="24" spans="1:25" x14ac:dyDescent="0.3">
      <c r="A24" s="348" t="s">
        <v>135</v>
      </c>
      <c r="B24" s="51" t="s">
        <v>120</v>
      </c>
      <c r="C24" s="52"/>
      <c r="D24" s="52"/>
      <c r="E24" s="62" t="s">
        <v>41</v>
      </c>
      <c r="F24" s="556">
        <v>0</v>
      </c>
      <c r="G24" s="556">
        <v>0</v>
      </c>
      <c r="H24" s="556">
        <f>F24</f>
        <v>0</v>
      </c>
      <c r="I24" s="556">
        <f>G24</f>
        <v>0</v>
      </c>
      <c r="J24" s="556">
        <f t="shared" si="52"/>
        <v>0</v>
      </c>
      <c r="K24" s="556">
        <f t="shared" si="52"/>
        <v>0</v>
      </c>
      <c r="L24" s="556">
        <f t="shared" si="52"/>
        <v>0</v>
      </c>
      <c r="M24" s="556">
        <f t="shared" si="52"/>
        <v>0</v>
      </c>
      <c r="N24" s="556">
        <f t="shared" si="52"/>
        <v>0</v>
      </c>
      <c r="O24" s="556">
        <f t="shared" si="52"/>
        <v>0</v>
      </c>
      <c r="P24" s="556">
        <f t="shared" si="52"/>
        <v>0</v>
      </c>
      <c r="Q24" s="556">
        <f t="shared" si="52"/>
        <v>0</v>
      </c>
      <c r="R24" s="556">
        <f t="shared" si="52"/>
        <v>0</v>
      </c>
      <c r="S24" s="556">
        <f t="shared" si="52"/>
        <v>0</v>
      </c>
      <c r="T24" s="556">
        <f t="shared" si="52"/>
        <v>0</v>
      </c>
      <c r="U24" s="556">
        <f t="shared" si="52"/>
        <v>0</v>
      </c>
      <c r="V24" s="556">
        <f t="shared" si="52"/>
        <v>0</v>
      </c>
      <c r="W24" s="556">
        <f t="shared" si="52"/>
        <v>0</v>
      </c>
      <c r="X24" s="556">
        <f t="shared" si="53"/>
        <v>0</v>
      </c>
      <c r="Y24" s="556">
        <f t="shared" si="54"/>
        <v>0</v>
      </c>
    </row>
    <row r="25" spans="1:25" x14ac:dyDescent="0.3">
      <c r="A25" s="348" t="s">
        <v>136</v>
      </c>
      <c r="B25" s="51" t="s">
        <v>121</v>
      </c>
      <c r="C25" s="52"/>
      <c r="D25" s="52"/>
      <c r="E25" s="53" t="s">
        <v>41</v>
      </c>
      <c r="F25" s="556">
        <v>0</v>
      </c>
      <c r="G25" s="556">
        <v>0</v>
      </c>
      <c r="H25" s="556">
        <f t="shared" ref="H25:H28" si="55">F25</f>
        <v>0</v>
      </c>
      <c r="I25" s="556">
        <f>G25</f>
        <v>0</v>
      </c>
      <c r="J25" s="556">
        <f t="shared" si="52"/>
        <v>0</v>
      </c>
      <c r="K25" s="556">
        <f t="shared" si="52"/>
        <v>0</v>
      </c>
      <c r="L25" s="556">
        <f t="shared" si="52"/>
        <v>0</v>
      </c>
      <c r="M25" s="556">
        <f t="shared" si="52"/>
        <v>0</v>
      </c>
      <c r="N25" s="556">
        <f t="shared" si="52"/>
        <v>0</v>
      </c>
      <c r="O25" s="556">
        <f t="shared" si="52"/>
        <v>0</v>
      </c>
      <c r="P25" s="556">
        <f t="shared" si="52"/>
        <v>0</v>
      </c>
      <c r="Q25" s="556">
        <f t="shared" si="52"/>
        <v>0</v>
      </c>
      <c r="R25" s="556">
        <f t="shared" si="52"/>
        <v>0</v>
      </c>
      <c r="S25" s="556">
        <f t="shared" si="52"/>
        <v>0</v>
      </c>
      <c r="T25" s="556">
        <f t="shared" si="52"/>
        <v>0</v>
      </c>
      <c r="U25" s="556">
        <f t="shared" si="52"/>
        <v>0</v>
      </c>
      <c r="V25" s="556">
        <f t="shared" si="52"/>
        <v>0</v>
      </c>
      <c r="W25" s="556">
        <f t="shared" si="52"/>
        <v>0</v>
      </c>
      <c r="X25" s="556">
        <f t="shared" si="53"/>
        <v>0</v>
      </c>
      <c r="Y25" s="556">
        <f t="shared" si="54"/>
        <v>0</v>
      </c>
    </row>
    <row r="26" spans="1:25" s="334" customFormat="1" x14ac:dyDescent="0.3">
      <c r="A26" s="345" t="s">
        <v>137</v>
      </c>
      <c r="B26" s="54" t="s">
        <v>113</v>
      </c>
      <c r="C26" s="55"/>
      <c r="D26" s="55"/>
      <c r="E26" s="59" t="s">
        <v>41</v>
      </c>
      <c r="F26" s="565">
        <v>0</v>
      </c>
      <c r="G26" s="565">
        <v>0</v>
      </c>
      <c r="H26" s="565">
        <f t="shared" si="55"/>
        <v>0</v>
      </c>
      <c r="I26" s="565">
        <f>G26</f>
        <v>0</v>
      </c>
      <c r="J26" s="565">
        <f t="shared" si="52"/>
        <v>0</v>
      </c>
      <c r="K26" s="565">
        <f t="shared" si="52"/>
        <v>0</v>
      </c>
      <c r="L26" s="565">
        <f t="shared" si="52"/>
        <v>0</v>
      </c>
      <c r="M26" s="565">
        <f t="shared" si="52"/>
        <v>0</v>
      </c>
      <c r="N26" s="565">
        <f t="shared" si="52"/>
        <v>0</v>
      </c>
      <c r="O26" s="565">
        <f t="shared" si="52"/>
        <v>0</v>
      </c>
      <c r="P26" s="565">
        <f t="shared" si="52"/>
        <v>0</v>
      </c>
      <c r="Q26" s="565">
        <f t="shared" si="52"/>
        <v>0</v>
      </c>
      <c r="R26" s="565">
        <f t="shared" si="52"/>
        <v>0</v>
      </c>
      <c r="S26" s="565">
        <f t="shared" si="52"/>
        <v>0</v>
      </c>
      <c r="T26" s="565">
        <f t="shared" si="52"/>
        <v>0</v>
      </c>
      <c r="U26" s="565">
        <f t="shared" si="52"/>
        <v>0</v>
      </c>
      <c r="V26" s="565">
        <f t="shared" si="52"/>
        <v>0</v>
      </c>
      <c r="W26" s="565">
        <f t="shared" si="52"/>
        <v>0</v>
      </c>
      <c r="X26" s="565">
        <f t="shared" si="53"/>
        <v>0</v>
      </c>
      <c r="Y26" s="565">
        <f t="shared" si="54"/>
        <v>0</v>
      </c>
    </row>
    <row r="27" spans="1:25" s="334" customFormat="1" x14ac:dyDescent="0.3">
      <c r="A27" s="345" t="s">
        <v>138</v>
      </c>
      <c r="B27" s="54" t="s">
        <v>114</v>
      </c>
      <c r="C27" s="55"/>
      <c r="D27" s="55"/>
      <c r="E27" s="59" t="s">
        <v>41</v>
      </c>
      <c r="F27" s="565">
        <v>0</v>
      </c>
      <c r="G27" s="565">
        <v>0</v>
      </c>
      <c r="H27" s="565">
        <f t="shared" si="55"/>
        <v>0</v>
      </c>
      <c r="I27" s="565">
        <f t="shared" ref="I27:I30" si="56">G27</f>
        <v>0</v>
      </c>
      <c r="J27" s="565">
        <f t="shared" si="52"/>
        <v>0</v>
      </c>
      <c r="K27" s="565">
        <f t="shared" si="52"/>
        <v>0</v>
      </c>
      <c r="L27" s="565">
        <f t="shared" si="52"/>
        <v>0</v>
      </c>
      <c r="M27" s="565">
        <f t="shared" si="52"/>
        <v>0</v>
      </c>
      <c r="N27" s="565">
        <f t="shared" si="52"/>
        <v>0</v>
      </c>
      <c r="O27" s="565">
        <f t="shared" si="52"/>
        <v>0</v>
      </c>
      <c r="P27" s="565">
        <f t="shared" si="52"/>
        <v>0</v>
      </c>
      <c r="Q27" s="565">
        <f t="shared" si="52"/>
        <v>0</v>
      </c>
      <c r="R27" s="565">
        <f t="shared" si="52"/>
        <v>0</v>
      </c>
      <c r="S27" s="565">
        <f t="shared" si="52"/>
        <v>0</v>
      </c>
      <c r="T27" s="565">
        <f t="shared" si="52"/>
        <v>0</v>
      </c>
      <c r="U27" s="565">
        <f t="shared" si="52"/>
        <v>0</v>
      </c>
      <c r="V27" s="565">
        <f t="shared" si="52"/>
        <v>0</v>
      </c>
      <c r="W27" s="565">
        <f t="shared" si="52"/>
        <v>0</v>
      </c>
      <c r="X27" s="565">
        <f t="shared" si="53"/>
        <v>0</v>
      </c>
      <c r="Y27" s="565">
        <f t="shared" si="54"/>
        <v>0</v>
      </c>
    </row>
    <row r="28" spans="1:25" s="334" customFormat="1" x14ac:dyDescent="0.3">
      <c r="A28" s="345" t="s">
        <v>139</v>
      </c>
      <c r="B28" s="54" t="s">
        <v>115</v>
      </c>
      <c r="C28" s="55"/>
      <c r="D28" s="55"/>
      <c r="E28" s="56" t="s">
        <v>41</v>
      </c>
      <c r="F28" s="565">
        <v>0</v>
      </c>
      <c r="G28" s="565">
        <v>0</v>
      </c>
      <c r="H28" s="565">
        <f t="shared" si="55"/>
        <v>0</v>
      </c>
      <c r="I28" s="565">
        <f t="shared" si="56"/>
        <v>0</v>
      </c>
      <c r="J28" s="565">
        <f t="shared" si="52"/>
        <v>0</v>
      </c>
      <c r="K28" s="565">
        <f t="shared" si="52"/>
        <v>0</v>
      </c>
      <c r="L28" s="565">
        <f t="shared" si="52"/>
        <v>0</v>
      </c>
      <c r="M28" s="565">
        <f t="shared" si="52"/>
        <v>0</v>
      </c>
      <c r="N28" s="565">
        <f t="shared" si="52"/>
        <v>0</v>
      </c>
      <c r="O28" s="565">
        <f t="shared" si="52"/>
        <v>0</v>
      </c>
      <c r="P28" s="565">
        <f t="shared" si="52"/>
        <v>0</v>
      </c>
      <c r="Q28" s="565">
        <f t="shared" si="52"/>
        <v>0</v>
      </c>
      <c r="R28" s="565">
        <f t="shared" si="52"/>
        <v>0</v>
      </c>
      <c r="S28" s="565">
        <f t="shared" si="52"/>
        <v>0</v>
      </c>
      <c r="T28" s="565">
        <f t="shared" si="52"/>
        <v>0</v>
      </c>
      <c r="U28" s="565">
        <f t="shared" si="52"/>
        <v>0</v>
      </c>
      <c r="V28" s="565">
        <f t="shared" si="52"/>
        <v>0</v>
      </c>
      <c r="W28" s="565">
        <f t="shared" si="52"/>
        <v>0</v>
      </c>
      <c r="X28" s="565">
        <f t="shared" si="53"/>
        <v>0</v>
      </c>
      <c r="Y28" s="565">
        <f t="shared" si="54"/>
        <v>0</v>
      </c>
    </row>
    <row r="29" spans="1:25" s="334" customFormat="1" x14ac:dyDescent="0.3">
      <c r="A29" s="345" t="s">
        <v>140</v>
      </c>
      <c r="B29" s="64" t="s">
        <v>116</v>
      </c>
      <c r="C29" s="55"/>
      <c r="D29" s="65"/>
      <c r="E29" s="59" t="s">
        <v>41</v>
      </c>
      <c r="F29" s="565">
        <v>0</v>
      </c>
      <c r="G29" s="565">
        <v>0</v>
      </c>
      <c r="H29" s="565">
        <f>F29</f>
        <v>0</v>
      </c>
      <c r="I29" s="565">
        <f t="shared" si="56"/>
        <v>0</v>
      </c>
      <c r="J29" s="565">
        <f t="shared" si="52"/>
        <v>0</v>
      </c>
      <c r="K29" s="565">
        <f t="shared" si="52"/>
        <v>0</v>
      </c>
      <c r="L29" s="565">
        <f t="shared" si="52"/>
        <v>0</v>
      </c>
      <c r="M29" s="565">
        <f t="shared" si="52"/>
        <v>0</v>
      </c>
      <c r="N29" s="565">
        <f t="shared" si="52"/>
        <v>0</v>
      </c>
      <c r="O29" s="565">
        <f t="shared" si="52"/>
        <v>0</v>
      </c>
      <c r="P29" s="565">
        <f t="shared" si="52"/>
        <v>0</v>
      </c>
      <c r="Q29" s="565">
        <f t="shared" si="52"/>
        <v>0</v>
      </c>
      <c r="R29" s="565">
        <f t="shared" si="52"/>
        <v>0</v>
      </c>
      <c r="S29" s="565">
        <f t="shared" si="52"/>
        <v>0</v>
      </c>
      <c r="T29" s="565">
        <f t="shared" si="52"/>
        <v>0</v>
      </c>
      <c r="U29" s="565">
        <f t="shared" si="52"/>
        <v>0</v>
      </c>
      <c r="V29" s="565">
        <f t="shared" si="52"/>
        <v>0</v>
      </c>
      <c r="W29" s="565">
        <f t="shared" si="52"/>
        <v>0</v>
      </c>
      <c r="X29" s="565">
        <f t="shared" si="53"/>
        <v>0</v>
      </c>
      <c r="Y29" s="565">
        <f t="shared" si="54"/>
        <v>0</v>
      </c>
    </row>
    <row r="30" spans="1:25" x14ac:dyDescent="0.3">
      <c r="A30" s="348" t="s">
        <v>141</v>
      </c>
      <c r="B30" s="60" t="s">
        <v>117</v>
      </c>
      <c r="C30" s="61"/>
      <c r="D30" s="435"/>
      <c r="E30" s="62" t="s">
        <v>41</v>
      </c>
      <c r="F30" s="556">
        <v>0</v>
      </c>
      <c r="G30" s="566">
        <v>0</v>
      </c>
      <c r="H30" s="556">
        <f>F30</f>
        <v>0</v>
      </c>
      <c r="I30" s="566">
        <f t="shared" si="56"/>
        <v>0</v>
      </c>
      <c r="J30" s="556">
        <f t="shared" si="52"/>
        <v>0</v>
      </c>
      <c r="K30" s="566">
        <f t="shared" si="52"/>
        <v>0</v>
      </c>
      <c r="L30" s="556">
        <f t="shared" si="52"/>
        <v>0</v>
      </c>
      <c r="M30" s="566">
        <f t="shared" si="52"/>
        <v>0</v>
      </c>
      <c r="N30" s="556">
        <f t="shared" si="52"/>
        <v>0</v>
      </c>
      <c r="O30" s="566">
        <f t="shared" si="52"/>
        <v>0</v>
      </c>
      <c r="P30" s="556">
        <f t="shared" si="52"/>
        <v>0</v>
      </c>
      <c r="Q30" s="566">
        <f t="shared" si="52"/>
        <v>0</v>
      </c>
      <c r="R30" s="556">
        <f t="shared" si="52"/>
        <v>0</v>
      </c>
      <c r="S30" s="566">
        <f t="shared" si="52"/>
        <v>0</v>
      </c>
      <c r="T30" s="556">
        <f t="shared" si="52"/>
        <v>0</v>
      </c>
      <c r="U30" s="566">
        <f t="shared" si="52"/>
        <v>0</v>
      </c>
      <c r="V30" s="556">
        <f t="shared" si="52"/>
        <v>0</v>
      </c>
      <c r="W30" s="566">
        <f t="shared" si="52"/>
        <v>0</v>
      </c>
      <c r="X30" s="556">
        <f t="shared" si="53"/>
        <v>0</v>
      </c>
      <c r="Y30" s="566">
        <f t="shared" si="54"/>
        <v>0</v>
      </c>
    </row>
    <row r="31" spans="1:25" s="334" customFormat="1" x14ac:dyDescent="0.3">
      <c r="A31" s="345" t="s">
        <v>142</v>
      </c>
      <c r="B31" s="437" t="s">
        <v>118</v>
      </c>
      <c r="C31" s="438"/>
      <c r="D31" s="438"/>
      <c r="E31" s="439" t="s">
        <v>41</v>
      </c>
      <c r="F31" s="440">
        <f t="shared" ref="F31:W31" si="57">F6+F11+F14+F17+F22+F26+F27+F28+F29</f>
        <v>0</v>
      </c>
      <c r="G31" s="494">
        <f t="shared" si="57"/>
        <v>0</v>
      </c>
      <c r="H31" s="494">
        <f t="shared" si="57"/>
        <v>0</v>
      </c>
      <c r="I31" s="494">
        <f t="shared" si="57"/>
        <v>0</v>
      </c>
      <c r="J31" s="494">
        <f t="shared" si="57"/>
        <v>0</v>
      </c>
      <c r="K31" s="494">
        <f t="shared" si="57"/>
        <v>0</v>
      </c>
      <c r="L31" s="494">
        <f t="shared" si="57"/>
        <v>0</v>
      </c>
      <c r="M31" s="494">
        <f t="shared" si="57"/>
        <v>0</v>
      </c>
      <c r="N31" s="494">
        <f t="shared" si="57"/>
        <v>0</v>
      </c>
      <c r="O31" s="494">
        <f t="shared" si="57"/>
        <v>0</v>
      </c>
      <c r="P31" s="494">
        <f t="shared" si="57"/>
        <v>0</v>
      </c>
      <c r="Q31" s="494">
        <f t="shared" si="57"/>
        <v>0</v>
      </c>
      <c r="R31" s="494">
        <f t="shared" si="57"/>
        <v>0</v>
      </c>
      <c r="S31" s="494">
        <f t="shared" si="57"/>
        <v>0</v>
      </c>
      <c r="T31" s="494">
        <f t="shared" si="57"/>
        <v>0</v>
      </c>
      <c r="U31" s="494">
        <f t="shared" si="57"/>
        <v>0</v>
      </c>
      <c r="V31" s="494">
        <f t="shared" si="57"/>
        <v>0</v>
      </c>
      <c r="W31" s="494">
        <f t="shared" si="57"/>
        <v>0</v>
      </c>
      <c r="X31" s="494">
        <f t="shared" ref="X31:Y31" si="58">X6+X11+X14+X17+X22+X26+X27+X28+X29</f>
        <v>0</v>
      </c>
      <c r="Y31" s="494">
        <f t="shared" si="58"/>
        <v>0</v>
      </c>
    </row>
    <row r="32" spans="1:25" x14ac:dyDescent="0.3">
      <c r="A32" s="441" t="s">
        <v>143</v>
      </c>
      <c r="B32" s="347" t="s">
        <v>144</v>
      </c>
      <c r="C32" s="347"/>
      <c r="D32" s="347"/>
      <c r="E32" s="400" t="s">
        <v>145</v>
      </c>
      <c r="F32" s="567">
        <v>0</v>
      </c>
      <c r="G32" s="567">
        <v>0</v>
      </c>
      <c r="H32" s="567">
        <f>F32</f>
        <v>0</v>
      </c>
      <c r="I32" s="567">
        <f>G32</f>
        <v>0</v>
      </c>
      <c r="J32" s="567">
        <f t="shared" ref="J32:W32" si="59">H32</f>
        <v>0</v>
      </c>
      <c r="K32" s="567">
        <f t="shared" si="59"/>
        <v>0</v>
      </c>
      <c r="L32" s="567">
        <f t="shared" si="59"/>
        <v>0</v>
      </c>
      <c r="M32" s="567">
        <f t="shared" si="59"/>
        <v>0</v>
      </c>
      <c r="N32" s="567">
        <f t="shared" si="59"/>
        <v>0</v>
      </c>
      <c r="O32" s="567">
        <f t="shared" si="59"/>
        <v>0</v>
      </c>
      <c r="P32" s="567">
        <f t="shared" si="59"/>
        <v>0</v>
      </c>
      <c r="Q32" s="567">
        <f t="shared" si="59"/>
        <v>0</v>
      </c>
      <c r="R32" s="567">
        <f t="shared" si="59"/>
        <v>0</v>
      </c>
      <c r="S32" s="567">
        <f t="shared" si="59"/>
        <v>0</v>
      </c>
      <c r="T32" s="567">
        <f t="shared" si="59"/>
        <v>0</v>
      </c>
      <c r="U32" s="567">
        <f t="shared" si="59"/>
        <v>0</v>
      </c>
      <c r="V32" s="567">
        <f t="shared" si="59"/>
        <v>0</v>
      </c>
      <c r="W32" s="567">
        <f t="shared" si="59"/>
        <v>0</v>
      </c>
      <c r="X32" s="567">
        <f t="shared" ref="X32" si="60">V32</f>
        <v>0</v>
      </c>
      <c r="Y32" s="567">
        <f t="shared" ref="Y32" si="61">W32</f>
        <v>0</v>
      </c>
    </row>
    <row r="33" spans="1:25" x14ac:dyDescent="0.3">
      <c r="A33" s="441" t="s">
        <v>146</v>
      </c>
      <c r="B33" s="419" t="s">
        <v>147</v>
      </c>
      <c r="C33" s="419"/>
      <c r="D33" s="419"/>
      <c r="E33" s="420" t="s">
        <v>162</v>
      </c>
      <c r="F33" s="568">
        <v>0</v>
      </c>
      <c r="G33" s="569"/>
      <c r="H33" s="568">
        <f>F33</f>
        <v>0</v>
      </c>
      <c r="I33" s="569"/>
      <c r="J33" s="568">
        <f>H33</f>
        <v>0</v>
      </c>
      <c r="K33" s="569"/>
      <c r="L33" s="568">
        <f>J33</f>
        <v>0</v>
      </c>
      <c r="M33" s="569"/>
      <c r="N33" s="568">
        <f>L33</f>
        <v>0</v>
      </c>
      <c r="O33" s="569"/>
      <c r="P33" s="568">
        <f>N33</f>
        <v>0</v>
      </c>
      <c r="Q33" s="569"/>
      <c r="R33" s="568">
        <f>P33</f>
        <v>0</v>
      </c>
      <c r="S33" s="569"/>
      <c r="T33" s="568">
        <f>R33</f>
        <v>0</v>
      </c>
      <c r="U33" s="569"/>
      <c r="V33" s="568">
        <f>T33</f>
        <v>0</v>
      </c>
      <c r="W33" s="569"/>
      <c r="X33" s="568">
        <f>V33</f>
        <v>0</v>
      </c>
      <c r="Y33" s="569"/>
    </row>
    <row r="34" spans="1:25" x14ac:dyDescent="0.3">
      <c r="A34" s="441" t="s">
        <v>148</v>
      </c>
      <c r="B34" s="419" t="s">
        <v>149</v>
      </c>
      <c r="C34" s="419"/>
      <c r="D34" s="419"/>
      <c r="E34" s="420" t="s">
        <v>162</v>
      </c>
      <c r="F34" s="568">
        <v>0</v>
      </c>
      <c r="G34" s="569"/>
      <c r="H34" s="568">
        <f>F34</f>
        <v>0</v>
      </c>
      <c r="I34" s="569"/>
      <c r="J34" s="568">
        <f>H34</f>
        <v>0</v>
      </c>
      <c r="K34" s="569"/>
      <c r="L34" s="568">
        <f>J34</f>
        <v>0</v>
      </c>
      <c r="M34" s="569"/>
      <c r="N34" s="568">
        <f>L34</f>
        <v>0</v>
      </c>
      <c r="O34" s="569"/>
      <c r="P34" s="568">
        <f>N34</f>
        <v>0</v>
      </c>
      <c r="Q34" s="569"/>
      <c r="R34" s="568">
        <f>P34</f>
        <v>0</v>
      </c>
      <c r="S34" s="569"/>
      <c r="T34" s="568">
        <f>R34</f>
        <v>0</v>
      </c>
      <c r="U34" s="569"/>
      <c r="V34" s="568">
        <f>T34</f>
        <v>0</v>
      </c>
      <c r="W34" s="569"/>
      <c r="X34" s="568">
        <f>V34</f>
        <v>0</v>
      </c>
      <c r="Y34" s="569"/>
    </row>
    <row r="35" spans="1:25" x14ac:dyDescent="0.3">
      <c r="A35" s="441" t="s">
        <v>150</v>
      </c>
      <c r="B35" s="419" t="s">
        <v>151</v>
      </c>
      <c r="C35" s="419"/>
      <c r="D35" s="419"/>
      <c r="E35" s="420" t="s">
        <v>162</v>
      </c>
      <c r="F35" s="569"/>
      <c r="G35" s="568">
        <v>0</v>
      </c>
      <c r="H35" s="569"/>
      <c r="I35" s="568">
        <f t="shared" ref="I35:I40" si="62">G35</f>
        <v>0</v>
      </c>
      <c r="J35" s="569"/>
      <c r="K35" s="568">
        <f t="shared" ref="K35:K40" si="63">I35</f>
        <v>0</v>
      </c>
      <c r="L35" s="569"/>
      <c r="M35" s="568">
        <f t="shared" ref="M35:M40" si="64">K35</f>
        <v>0</v>
      </c>
      <c r="N35" s="569"/>
      <c r="O35" s="568">
        <f t="shared" ref="O35:O40" si="65">M35</f>
        <v>0</v>
      </c>
      <c r="P35" s="569"/>
      <c r="Q35" s="568">
        <f t="shared" ref="Q35:Q40" si="66">O35</f>
        <v>0</v>
      </c>
      <c r="R35" s="569"/>
      <c r="S35" s="568">
        <f t="shared" ref="S35:S40" si="67">Q35</f>
        <v>0</v>
      </c>
      <c r="T35" s="569"/>
      <c r="U35" s="568">
        <f t="shared" ref="U35:U40" si="68">S35</f>
        <v>0</v>
      </c>
      <c r="V35" s="569"/>
      <c r="W35" s="568">
        <f t="shared" ref="W35:W40" si="69">U35</f>
        <v>0</v>
      </c>
      <c r="X35" s="569"/>
      <c r="Y35" s="568">
        <f t="shared" ref="Y35:Y40" si="70">W35</f>
        <v>0</v>
      </c>
    </row>
    <row r="36" spans="1:25" x14ac:dyDescent="0.3">
      <c r="A36" s="441" t="s">
        <v>152</v>
      </c>
      <c r="B36" s="419" t="s">
        <v>153</v>
      </c>
      <c r="C36" s="419"/>
      <c r="D36" s="419"/>
      <c r="E36" s="420" t="s">
        <v>162</v>
      </c>
      <c r="F36" s="569"/>
      <c r="G36" s="568">
        <v>0</v>
      </c>
      <c r="H36" s="569"/>
      <c r="I36" s="568">
        <f t="shared" si="62"/>
        <v>0</v>
      </c>
      <c r="J36" s="569"/>
      <c r="K36" s="568">
        <f t="shared" si="63"/>
        <v>0</v>
      </c>
      <c r="L36" s="569"/>
      <c r="M36" s="568">
        <f t="shared" si="64"/>
        <v>0</v>
      </c>
      <c r="N36" s="569"/>
      <c r="O36" s="568">
        <f t="shared" si="65"/>
        <v>0</v>
      </c>
      <c r="P36" s="569"/>
      <c r="Q36" s="568">
        <f t="shared" si="66"/>
        <v>0</v>
      </c>
      <c r="R36" s="569"/>
      <c r="S36" s="568">
        <f t="shared" si="67"/>
        <v>0</v>
      </c>
      <c r="T36" s="569"/>
      <c r="U36" s="568">
        <f t="shared" si="68"/>
        <v>0</v>
      </c>
      <c r="V36" s="569"/>
      <c r="W36" s="568">
        <f t="shared" si="69"/>
        <v>0</v>
      </c>
      <c r="X36" s="569"/>
      <c r="Y36" s="568">
        <f t="shared" si="70"/>
        <v>0</v>
      </c>
    </row>
    <row r="37" spans="1:25" x14ac:dyDescent="0.3">
      <c r="A37" s="441" t="s">
        <v>154</v>
      </c>
      <c r="B37" s="419" t="s">
        <v>155</v>
      </c>
      <c r="C37" s="419"/>
      <c r="D37" s="419"/>
      <c r="E37" s="420" t="s">
        <v>162</v>
      </c>
      <c r="F37" s="569"/>
      <c r="G37" s="568">
        <v>0</v>
      </c>
      <c r="H37" s="569"/>
      <c r="I37" s="568">
        <f t="shared" si="62"/>
        <v>0</v>
      </c>
      <c r="J37" s="569"/>
      <c r="K37" s="568">
        <f t="shared" si="63"/>
        <v>0</v>
      </c>
      <c r="L37" s="569"/>
      <c r="M37" s="568">
        <f t="shared" si="64"/>
        <v>0</v>
      </c>
      <c r="N37" s="569"/>
      <c r="O37" s="568">
        <f t="shared" si="65"/>
        <v>0</v>
      </c>
      <c r="P37" s="569"/>
      <c r="Q37" s="568">
        <f t="shared" si="66"/>
        <v>0</v>
      </c>
      <c r="R37" s="569"/>
      <c r="S37" s="568">
        <f t="shared" si="67"/>
        <v>0</v>
      </c>
      <c r="T37" s="569"/>
      <c r="U37" s="568">
        <f t="shared" si="68"/>
        <v>0</v>
      </c>
      <c r="V37" s="569"/>
      <c r="W37" s="568">
        <f t="shared" si="69"/>
        <v>0</v>
      </c>
      <c r="X37" s="569"/>
      <c r="Y37" s="568">
        <f t="shared" si="70"/>
        <v>0</v>
      </c>
    </row>
    <row r="38" spans="1:25" x14ac:dyDescent="0.3">
      <c r="A38" s="441" t="s">
        <v>156</v>
      </c>
      <c r="B38" s="419" t="s">
        <v>157</v>
      </c>
      <c r="C38" s="419"/>
      <c r="D38" s="419"/>
      <c r="E38" s="420" t="s">
        <v>162</v>
      </c>
      <c r="F38" s="569"/>
      <c r="G38" s="568">
        <v>0</v>
      </c>
      <c r="H38" s="569"/>
      <c r="I38" s="568">
        <f t="shared" si="62"/>
        <v>0</v>
      </c>
      <c r="J38" s="569"/>
      <c r="K38" s="568">
        <f t="shared" si="63"/>
        <v>0</v>
      </c>
      <c r="L38" s="569"/>
      <c r="M38" s="568">
        <f t="shared" si="64"/>
        <v>0</v>
      </c>
      <c r="N38" s="569"/>
      <c r="O38" s="568">
        <f t="shared" si="65"/>
        <v>0</v>
      </c>
      <c r="P38" s="569"/>
      <c r="Q38" s="568">
        <f t="shared" si="66"/>
        <v>0</v>
      </c>
      <c r="R38" s="569"/>
      <c r="S38" s="568">
        <f t="shared" si="67"/>
        <v>0</v>
      </c>
      <c r="T38" s="569"/>
      <c r="U38" s="568">
        <f t="shared" si="68"/>
        <v>0</v>
      </c>
      <c r="V38" s="569"/>
      <c r="W38" s="568">
        <f t="shared" si="69"/>
        <v>0</v>
      </c>
      <c r="X38" s="569"/>
      <c r="Y38" s="568">
        <f t="shared" si="70"/>
        <v>0</v>
      </c>
    </row>
    <row r="39" spans="1:25" x14ac:dyDescent="0.3">
      <c r="A39" s="441" t="s">
        <v>158</v>
      </c>
      <c r="B39" s="419" t="s">
        <v>159</v>
      </c>
      <c r="C39" s="419"/>
      <c r="D39" s="419"/>
      <c r="E39" s="420" t="s">
        <v>162</v>
      </c>
      <c r="F39" s="568">
        <v>0</v>
      </c>
      <c r="G39" s="568">
        <v>0</v>
      </c>
      <c r="H39" s="568">
        <f>F39</f>
        <v>0</v>
      </c>
      <c r="I39" s="568">
        <f t="shared" si="62"/>
        <v>0</v>
      </c>
      <c r="J39" s="568">
        <f>H39</f>
        <v>0</v>
      </c>
      <c r="K39" s="568">
        <f t="shared" si="63"/>
        <v>0</v>
      </c>
      <c r="L39" s="568">
        <f>J39</f>
        <v>0</v>
      </c>
      <c r="M39" s="568">
        <f t="shared" si="64"/>
        <v>0</v>
      </c>
      <c r="N39" s="568">
        <f>L39</f>
        <v>0</v>
      </c>
      <c r="O39" s="568">
        <f t="shared" si="65"/>
        <v>0</v>
      </c>
      <c r="P39" s="568">
        <f>N39</f>
        <v>0</v>
      </c>
      <c r="Q39" s="568">
        <f t="shared" si="66"/>
        <v>0</v>
      </c>
      <c r="R39" s="568">
        <f>P39</f>
        <v>0</v>
      </c>
      <c r="S39" s="568">
        <f t="shared" si="67"/>
        <v>0</v>
      </c>
      <c r="T39" s="568">
        <f>R39</f>
        <v>0</v>
      </c>
      <c r="U39" s="568">
        <f t="shared" si="68"/>
        <v>0</v>
      </c>
      <c r="V39" s="568">
        <f>T39</f>
        <v>0</v>
      </c>
      <c r="W39" s="568">
        <f t="shared" si="69"/>
        <v>0</v>
      </c>
      <c r="X39" s="568">
        <f>V39</f>
        <v>0</v>
      </c>
      <c r="Y39" s="568">
        <f t="shared" si="70"/>
        <v>0</v>
      </c>
    </row>
    <row r="40" spans="1:25" x14ac:dyDescent="0.3">
      <c r="A40" s="441" t="s">
        <v>160</v>
      </c>
      <c r="B40" s="443" t="s">
        <v>161</v>
      </c>
      <c r="C40" s="443"/>
      <c r="D40" s="443"/>
      <c r="E40" s="444" t="s">
        <v>162</v>
      </c>
      <c r="F40" s="570">
        <v>0</v>
      </c>
      <c r="G40" s="570">
        <v>0</v>
      </c>
      <c r="H40" s="570">
        <f>F40</f>
        <v>0</v>
      </c>
      <c r="I40" s="570">
        <f t="shared" si="62"/>
        <v>0</v>
      </c>
      <c r="J40" s="570">
        <f>H40</f>
        <v>0</v>
      </c>
      <c r="K40" s="570">
        <f t="shared" si="63"/>
        <v>0</v>
      </c>
      <c r="L40" s="570">
        <f>J40</f>
        <v>0</v>
      </c>
      <c r="M40" s="570">
        <f t="shared" si="64"/>
        <v>0</v>
      </c>
      <c r="N40" s="570">
        <f>L40</f>
        <v>0</v>
      </c>
      <c r="O40" s="570">
        <f t="shared" si="65"/>
        <v>0</v>
      </c>
      <c r="P40" s="570">
        <f>N40</f>
        <v>0</v>
      </c>
      <c r="Q40" s="570">
        <f t="shared" si="66"/>
        <v>0</v>
      </c>
      <c r="R40" s="570">
        <f>P40</f>
        <v>0</v>
      </c>
      <c r="S40" s="570">
        <f t="shared" si="67"/>
        <v>0</v>
      </c>
      <c r="T40" s="570">
        <f>R40</f>
        <v>0</v>
      </c>
      <c r="U40" s="570">
        <f t="shared" si="68"/>
        <v>0</v>
      </c>
      <c r="V40" s="570">
        <f>T40</f>
        <v>0</v>
      </c>
      <c r="W40" s="570">
        <f t="shared" si="69"/>
        <v>0</v>
      </c>
      <c r="X40" s="570">
        <f>V40</f>
        <v>0</v>
      </c>
      <c r="Y40" s="570">
        <f t="shared" si="70"/>
        <v>0</v>
      </c>
    </row>
    <row r="41" spans="1:25" x14ac:dyDescent="0.3">
      <c r="A41" s="441"/>
      <c r="C41" s="343"/>
      <c r="D41" s="343"/>
      <c r="E41" s="405"/>
      <c r="F41" s="30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</row>
    <row r="42" spans="1:25" x14ac:dyDescent="0.3">
      <c r="A42" s="441"/>
      <c r="B42" s="445" t="s">
        <v>52</v>
      </c>
      <c r="C42" s="446"/>
      <c r="D42" s="447"/>
      <c r="E42" s="635" t="s">
        <v>37</v>
      </c>
      <c r="F42" s="34">
        <f>F3</f>
        <v>1</v>
      </c>
      <c r="G42" s="35"/>
      <c r="H42" s="34">
        <f>H3</f>
        <v>2</v>
      </c>
      <c r="I42" s="35"/>
      <c r="J42" s="34">
        <f>J3</f>
        <v>3</v>
      </c>
      <c r="K42" s="35"/>
      <c r="L42" s="34">
        <f>L3</f>
        <v>4</v>
      </c>
      <c r="M42" s="35"/>
      <c r="N42" s="34">
        <f>N3</f>
        <v>5</v>
      </c>
      <c r="O42" s="35"/>
      <c r="P42" s="34">
        <f>P3</f>
        <v>6</v>
      </c>
      <c r="Q42" s="35"/>
      <c r="R42" s="34">
        <f>R3</f>
        <v>7</v>
      </c>
      <c r="S42" s="35"/>
      <c r="T42" s="34">
        <f>T3</f>
        <v>8</v>
      </c>
      <c r="U42" s="35"/>
      <c r="V42" s="34">
        <f>V3</f>
        <v>9</v>
      </c>
      <c r="W42" s="35"/>
      <c r="X42" s="34">
        <f>X3</f>
        <v>10</v>
      </c>
      <c r="Y42" s="35"/>
    </row>
    <row r="43" spans="1:25" x14ac:dyDescent="0.3">
      <c r="A43" s="392"/>
      <c r="B43" s="655" t="s">
        <v>206</v>
      </c>
      <c r="C43" s="655"/>
      <c r="D43" s="656"/>
      <c r="E43" s="636"/>
      <c r="F43" s="36" t="s">
        <v>38</v>
      </c>
      <c r="G43" s="37" t="s">
        <v>39</v>
      </c>
      <c r="H43" s="36" t="s">
        <v>38</v>
      </c>
      <c r="I43" s="37" t="s">
        <v>39</v>
      </c>
      <c r="J43" s="36" t="s">
        <v>38</v>
      </c>
      <c r="K43" s="37" t="s">
        <v>39</v>
      </c>
      <c r="L43" s="36" t="s">
        <v>38</v>
      </c>
      <c r="M43" s="37" t="s">
        <v>39</v>
      </c>
      <c r="N43" s="36" t="s">
        <v>38</v>
      </c>
      <c r="O43" s="37" t="s">
        <v>39</v>
      </c>
      <c r="P43" s="36" t="s">
        <v>38</v>
      </c>
      <c r="Q43" s="37" t="s">
        <v>39</v>
      </c>
      <c r="R43" s="36" t="s">
        <v>38</v>
      </c>
      <c r="S43" s="37" t="s">
        <v>39</v>
      </c>
      <c r="T43" s="36" t="s">
        <v>38</v>
      </c>
      <c r="U43" s="37" t="s">
        <v>39</v>
      </c>
      <c r="V43" s="36" t="s">
        <v>38</v>
      </c>
      <c r="W43" s="37" t="s">
        <v>39</v>
      </c>
      <c r="X43" s="36" t="s">
        <v>38</v>
      </c>
      <c r="Y43" s="37" t="s">
        <v>39</v>
      </c>
    </row>
    <row r="44" spans="1:25" s="334" customFormat="1" x14ac:dyDescent="0.3">
      <c r="A44" s="448" t="s">
        <v>53</v>
      </c>
      <c r="B44" s="449" t="s">
        <v>54</v>
      </c>
      <c r="C44" s="449"/>
      <c r="D44" s="449"/>
      <c r="E44" s="224" t="s">
        <v>55</v>
      </c>
      <c r="F44" s="581">
        <f>+IFERROR(+IF(F33&lt;&gt;0,F31/F33,IF(F40&lt;&gt;0,F31/F40,F31/F39)),0)</f>
        <v>0</v>
      </c>
      <c r="G44" s="582">
        <f>IFERROR(IF((G35+G38)&lt;&gt;0,G31/(G35+G38),IF(G39&lt;&gt;0,G31/G39,G31/G40)),0)</f>
        <v>0</v>
      </c>
      <c r="H44" s="581">
        <f>+IFERROR(+IF(H33&lt;&gt;0,H31/H33,IF(H40&lt;&gt;0,H31/H40,H31/H39)),0)</f>
        <v>0</v>
      </c>
      <c r="I44" s="582">
        <f>IFERROR(IF((I35+I38)&lt;&gt;0,I31/(I35+I38),IF(I39&lt;&gt;0,I31/I39,I31/I40)),0)</f>
        <v>0</v>
      </c>
      <c r="J44" s="581">
        <f>+IFERROR(+IF(J33&lt;&gt;0,J31/J33,IF(J40&lt;&gt;0,J31/J40,J31/J39)),0)</f>
        <v>0</v>
      </c>
      <c r="K44" s="582">
        <f>IFERROR(IF((K35+K38)&lt;&gt;0,K31/(K35+K38),IF(K39&lt;&gt;0,K31/K39,K31/K40)),0)</f>
        <v>0</v>
      </c>
      <c r="L44" s="581">
        <f>+IFERROR(+IF(L33&lt;&gt;0,L31/L33,IF(L40&lt;&gt;0,L31/L40,L31/L39)),0)</f>
        <v>0</v>
      </c>
      <c r="M44" s="582">
        <f>IFERROR(IF((M35+M38)&lt;&gt;0,M31/(M35+M38),IF(M39&lt;&gt;0,M31/M39,M31/M40)),0)</f>
        <v>0</v>
      </c>
      <c r="N44" s="581">
        <f>+IFERROR(+IF(N33&lt;&gt;0,N31/N33,IF(N40&lt;&gt;0,N31/N40,N31/N39)),0)</f>
        <v>0</v>
      </c>
      <c r="O44" s="582">
        <f>IFERROR(IF((O35+O38)&lt;&gt;0,O31/(O35+O38),IF(O39&lt;&gt;0,O31/O39,O31/O40)),0)</f>
        <v>0</v>
      </c>
      <c r="P44" s="581">
        <f>+IFERROR(+IF(P33&lt;&gt;0,P31/P33,IF(P40&lt;&gt;0,P31/P40,P31/P39)),0)</f>
        <v>0</v>
      </c>
      <c r="Q44" s="582">
        <f>IFERROR(IF((Q35+Q38)&lt;&gt;0,Q31/(Q35+Q38),IF(Q39&lt;&gt;0,Q31/Q39,Q31/Q40)),0)</f>
        <v>0</v>
      </c>
      <c r="R44" s="581">
        <f>+IFERROR(+IF(R33&lt;&gt;0,R31/R33,IF(R40&lt;&gt;0,R31/R40,R31/R39)),0)</f>
        <v>0</v>
      </c>
      <c r="S44" s="582">
        <f>IFERROR(IF((S35+S38)&lt;&gt;0,S31/(S35+S38),IF(S39&lt;&gt;0,S31/S39,S31/S40)),0)</f>
        <v>0</v>
      </c>
      <c r="T44" s="581">
        <f>+IFERROR(+IF(T33&lt;&gt;0,T31/T33,IF(T40&lt;&gt;0,T31/T40,T31/T39)),0)</f>
        <v>0</v>
      </c>
      <c r="U44" s="582">
        <f>IFERROR(IF((U35+U38)&lt;&gt;0,U31/(U35+U38),IF(U39&lt;&gt;0,U31/U39,U31/U40)),0)</f>
        <v>0</v>
      </c>
      <c r="V44" s="581">
        <f>+IFERROR(+IF(V33&lt;&gt;0,V31/V33,IF(V40&lt;&gt;0,V31/V40,V31/V39)),0)</f>
        <v>0</v>
      </c>
      <c r="W44" s="582">
        <f>IFERROR(IF((W35+W38)&lt;&gt;0,W31/(W35+W38),IF(W39&lt;&gt;0,W31/W39,W31/W40)),0)</f>
        <v>0</v>
      </c>
      <c r="X44" s="581">
        <f>+IFERROR(+IF(X33&lt;&gt;0,X31/X33,IF(X40&lt;&gt;0,X31/X40,X31/X39)),0)</f>
        <v>0</v>
      </c>
      <c r="Y44" s="582">
        <f>IFERROR(IF((Y35+Y38)&lt;&gt;0,Y31/(Y35+Y38),IF(Y39&lt;&gt;0,Y31/Y39,Y31/Y40)),0)</f>
        <v>0</v>
      </c>
    </row>
    <row r="45" spans="1:25" s="334" customFormat="1" x14ac:dyDescent="0.3">
      <c r="A45" s="448" t="s">
        <v>56</v>
      </c>
      <c r="B45" s="450" t="s">
        <v>57</v>
      </c>
      <c r="C45" s="450"/>
      <c r="D45" s="450"/>
      <c r="E45" s="451" t="s">
        <v>58</v>
      </c>
      <c r="F45" s="557">
        <f t="shared" ref="F45:W45" si="71">IFERROR(+F46+F47,0)</f>
        <v>0</v>
      </c>
      <c r="G45" s="558">
        <f t="shared" si="71"/>
        <v>0</v>
      </c>
      <c r="H45" s="557">
        <f t="shared" si="71"/>
        <v>0</v>
      </c>
      <c r="I45" s="558">
        <f t="shared" si="71"/>
        <v>0</v>
      </c>
      <c r="J45" s="557">
        <f t="shared" si="71"/>
        <v>0</v>
      </c>
      <c r="K45" s="558">
        <f t="shared" si="71"/>
        <v>0</v>
      </c>
      <c r="L45" s="557">
        <f t="shared" si="71"/>
        <v>0</v>
      </c>
      <c r="M45" s="558">
        <f t="shared" si="71"/>
        <v>0</v>
      </c>
      <c r="N45" s="557">
        <f t="shared" si="71"/>
        <v>0</v>
      </c>
      <c r="O45" s="558">
        <f t="shared" si="71"/>
        <v>0</v>
      </c>
      <c r="P45" s="557">
        <f t="shared" si="71"/>
        <v>0</v>
      </c>
      <c r="Q45" s="558">
        <f t="shared" si="71"/>
        <v>0</v>
      </c>
      <c r="R45" s="557">
        <f t="shared" si="71"/>
        <v>0</v>
      </c>
      <c r="S45" s="558">
        <f t="shared" si="71"/>
        <v>0</v>
      </c>
      <c r="T45" s="557">
        <f t="shared" si="71"/>
        <v>0</v>
      </c>
      <c r="U45" s="558">
        <f t="shared" si="71"/>
        <v>0</v>
      </c>
      <c r="V45" s="557">
        <f t="shared" si="71"/>
        <v>0</v>
      </c>
      <c r="W45" s="558">
        <f t="shared" si="71"/>
        <v>0</v>
      </c>
      <c r="X45" s="557">
        <f t="shared" ref="X45:Y45" si="72">IFERROR(+X46+X47,0)</f>
        <v>0</v>
      </c>
      <c r="Y45" s="558">
        <f t="shared" si="72"/>
        <v>0</v>
      </c>
    </row>
    <row r="46" spans="1:25" x14ac:dyDescent="0.3">
      <c r="A46" s="348" t="s">
        <v>59</v>
      </c>
      <c r="B46" s="419" t="s">
        <v>60</v>
      </c>
      <c r="C46" s="419"/>
      <c r="D46" s="419"/>
      <c r="E46" s="420" t="s">
        <v>58</v>
      </c>
      <c r="F46" s="556">
        <v>0</v>
      </c>
      <c r="G46" s="556">
        <v>0</v>
      </c>
      <c r="H46" s="556">
        <f>F46</f>
        <v>0</v>
      </c>
      <c r="I46" s="556">
        <f>G46</f>
        <v>0</v>
      </c>
      <c r="J46" s="556">
        <f t="shared" ref="J46:W47" si="73">H46</f>
        <v>0</v>
      </c>
      <c r="K46" s="556">
        <f t="shared" si="73"/>
        <v>0</v>
      </c>
      <c r="L46" s="556">
        <f t="shared" si="73"/>
        <v>0</v>
      </c>
      <c r="M46" s="556">
        <f t="shared" si="73"/>
        <v>0</v>
      </c>
      <c r="N46" s="556">
        <f t="shared" si="73"/>
        <v>0</v>
      </c>
      <c r="O46" s="556">
        <f t="shared" si="73"/>
        <v>0</v>
      </c>
      <c r="P46" s="556">
        <f t="shared" si="73"/>
        <v>0</v>
      </c>
      <c r="Q46" s="556">
        <f t="shared" si="73"/>
        <v>0</v>
      </c>
      <c r="R46" s="556">
        <f t="shared" si="73"/>
        <v>0</v>
      </c>
      <c r="S46" s="556">
        <f t="shared" si="73"/>
        <v>0</v>
      </c>
      <c r="T46" s="556">
        <f t="shared" si="73"/>
        <v>0</v>
      </c>
      <c r="U46" s="556">
        <f t="shared" si="73"/>
        <v>0</v>
      </c>
      <c r="V46" s="556">
        <f t="shared" si="73"/>
        <v>0</v>
      </c>
      <c r="W46" s="556">
        <f t="shared" si="73"/>
        <v>0</v>
      </c>
      <c r="X46" s="556">
        <f t="shared" ref="X46:X47" si="74">V46</f>
        <v>0</v>
      </c>
      <c r="Y46" s="556">
        <f t="shared" ref="Y46:Y47" si="75">W46</f>
        <v>0</v>
      </c>
    </row>
    <row r="47" spans="1:25" x14ac:dyDescent="0.3">
      <c r="A47" s="348" t="s">
        <v>61</v>
      </c>
      <c r="B47" s="419" t="s">
        <v>62</v>
      </c>
      <c r="C47" s="419"/>
      <c r="D47" s="419"/>
      <c r="E47" s="420" t="s">
        <v>41</v>
      </c>
      <c r="F47" s="556">
        <v>0</v>
      </c>
      <c r="G47" s="556">
        <v>0</v>
      </c>
      <c r="H47" s="556">
        <f>F47</f>
        <v>0</v>
      </c>
      <c r="I47" s="556">
        <f>G47</f>
        <v>0</v>
      </c>
      <c r="J47" s="556">
        <f t="shared" si="73"/>
        <v>0</v>
      </c>
      <c r="K47" s="556">
        <f t="shared" si="73"/>
        <v>0</v>
      </c>
      <c r="L47" s="556">
        <f t="shared" si="73"/>
        <v>0</v>
      </c>
      <c r="M47" s="556">
        <f t="shared" si="73"/>
        <v>0</v>
      </c>
      <c r="N47" s="556">
        <f t="shared" si="73"/>
        <v>0</v>
      </c>
      <c r="O47" s="556">
        <f t="shared" si="73"/>
        <v>0</v>
      </c>
      <c r="P47" s="556">
        <f t="shared" si="73"/>
        <v>0</v>
      </c>
      <c r="Q47" s="556">
        <f t="shared" si="73"/>
        <v>0</v>
      </c>
      <c r="R47" s="556">
        <f t="shared" si="73"/>
        <v>0</v>
      </c>
      <c r="S47" s="556">
        <f t="shared" si="73"/>
        <v>0</v>
      </c>
      <c r="T47" s="556">
        <f t="shared" si="73"/>
        <v>0</v>
      </c>
      <c r="U47" s="556">
        <f t="shared" si="73"/>
        <v>0</v>
      </c>
      <c r="V47" s="556">
        <f t="shared" si="73"/>
        <v>0</v>
      </c>
      <c r="W47" s="556">
        <f t="shared" si="73"/>
        <v>0</v>
      </c>
      <c r="X47" s="556">
        <f t="shared" si="74"/>
        <v>0</v>
      </c>
      <c r="Y47" s="556">
        <f t="shared" si="75"/>
        <v>0</v>
      </c>
    </row>
    <row r="48" spans="1:25" s="334" customFormat="1" x14ac:dyDescent="0.3">
      <c r="A48" s="448" t="s">
        <v>63</v>
      </c>
      <c r="B48" s="450" t="s">
        <v>64</v>
      </c>
      <c r="C48" s="450"/>
      <c r="D48" s="450"/>
      <c r="E48" s="451" t="s">
        <v>41</v>
      </c>
      <c r="F48" s="300">
        <f t="shared" ref="F48:W48" si="76">IFERROR(+F31+F45,0)</f>
        <v>0</v>
      </c>
      <c r="G48" s="300">
        <f t="shared" si="76"/>
        <v>0</v>
      </c>
      <c r="H48" s="300">
        <f t="shared" si="76"/>
        <v>0</v>
      </c>
      <c r="I48" s="300">
        <f t="shared" si="76"/>
        <v>0</v>
      </c>
      <c r="J48" s="300">
        <f t="shared" si="76"/>
        <v>0</v>
      </c>
      <c r="K48" s="300">
        <f t="shared" si="76"/>
        <v>0</v>
      </c>
      <c r="L48" s="300">
        <f t="shared" si="76"/>
        <v>0</v>
      </c>
      <c r="M48" s="300">
        <f t="shared" si="76"/>
        <v>0</v>
      </c>
      <c r="N48" s="300">
        <f t="shared" si="76"/>
        <v>0</v>
      </c>
      <c r="O48" s="300">
        <f t="shared" si="76"/>
        <v>0</v>
      </c>
      <c r="P48" s="300">
        <f t="shared" si="76"/>
        <v>0</v>
      </c>
      <c r="Q48" s="300">
        <f t="shared" si="76"/>
        <v>0</v>
      </c>
      <c r="R48" s="300">
        <f t="shared" si="76"/>
        <v>0</v>
      </c>
      <c r="S48" s="300">
        <f t="shared" si="76"/>
        <v>0</v>
      </c>
      <c r="T48" s="300">
        <f t="shared" si="76"/>
        <v>0</v>
      </c>
      <c r="U48" s="300">
        <f t="shared" si="76"/>
        <v>0</v>
      </c>
      <c r="V48" s="300">
        <f t="shared" si="76"/>
        <v>0</v>
      </c>
      <c r="W48" s="300">
        <f t="shared" si="76"/>
        <v>0</v>
      </c>
      <c r="X48" s="300">
        <f t="shared" ref="X48:Y48" si="77">IFERROR(+X31+X45,0)</f>
        <v>0</v>
      </c>
      <c r="Y48" s="300">
        <f t="shared" si="77"/>
        <v>0</v>
      </c>
    </row>
    <row r="49" spans="1:25" s="334" customFormat="1" x14ac:dyDescent="0.3">
      <c r="A49" s="448" t="s">
        <v>65</v>
      </c>
      <c r="B49" s="450" t="s">
        <v>174</v>
      </c>
      <c r="C49" s="493"/>
      <c r="D49" s="450"/>
      <c r="E49" s="451" t="s">
        <v>41</v>
      </c>
      <c r="F49" s="571">
        <v>0</v>
      </c>
      <c r="G49" s="571">
        <v>0</v>
      </c>
      <c r="H49" s="571">
        <f>F49</f>
        <v>0</v>
      </c>
      <c r="I49" s="571">
        <f>G49</f>
        <v>0</v>
      </c>
      <c r="J49" s="571">
        <f t="shared" ref="J49:W49" si="78">H49</f>
        <v>0</v>
      </c>
      <c r="K49" s="571">
        <f t="shared" si="78"/>
        <v>0</v>
      </c>
      <c r="L49" s="571">
        <f t="shared" si="78"/>
        <v>0</v>
      </c>
      <c r="M49" s="571">
        <f t="shared" si="78"/>
        <v>0</v>
      </c>
      <c r="N49" s="571">
        <f t="shared" si="78"/>
        <v>0</v>
      </c>
      <c r="O49" s="571">
        <f t="shared" si="78"/>
        <v>0</v>
      </c>
      <c r="P49" s="571">
        <f t="shared" si="78"/>
        <v>0</v>
      </c>
      <c r="Q49" s="571">
        <f t="shared" si="78"/>
        <v>0</v>
      </c>
      <c r="R49" s="571">
        <f t="shared" si="78"/>
        <v>0</v>
      </c>
      <c r="S49" s="571">
        <f t="shared" si="78"/>
        <v>0</v>
      </c>
      <c r="T49" s="571">
        <f t="shared" si="78"/>
        <v>0</v>
      </c>
      <c r="U49" s="571">
        <f t="shared" si="78"/>
        <v>0</v>
      </c>
      <c r="V49" s="571">
        <f t="shared" si="78"/>
        <v>0</v>
      </c>
      <c r="W49" s="571">
        <f t="shared" si="78"/>
        <v>0</v>
      </c>
      <c r="X49" s="571">
        <f t="shared" ref="X49" si="79">V49</f>
        <v>0</v>
      </c>
      <c r="Y49" s="571">
        <f t="shared" ref="Y49" si="80">W49</f>
        <v>0</v>
      </c>
    </row>
    <row r="50" spans="1:25" x14ac:dyDescent="0.3">
      <c r="A50" s="348" t="s">
        <v>66</v>
      </c>
      <c r="B50" s="419" t="s">
        <v>67</v>
      </c>
      <c r="C50" s="419"/>
      <c r="D50" s="419"/>
      <c r="E50" s="420" t="s">
        <v>163</v>
      </c>
      <c r="F50" s="574">
        <f t="shared" ref="F50:W50" si="81">IFERROR(+(F49/F48)*100,0)</f>
        <v>0</v>
      </c>
      <c r="G50" s="574">
        <f t="shared" si="81"/>
        <v>0</v>
      </c>
      <c r="H50" s="574">
        <f t="shared" si="81"/>
        <v>0</v>
      </c>
      <c r="I50" s="574">
        <f t="shared" si="81"/>
        <v>0</v>
      </c>
      <c r="J50" s="574">
        <f t="shared" si="81"/>
        <v>0</v>
      </c>
      <c r="K50" s="574">
        <f t="shared" si="81"/>
        <v>0</v>
      </c>
      <c r="L50" s="574">
        <f t="shared" si="81"/>
        <v>0</v>
      </c>
      <c r="M50" s="574">
        <f t="shared" si="81"/>
        <v>0</v>
      </c>
      <c r="N50" s="574">
        <f t="shared" si="81"/>
        <v>0</v>
      </c>
      <c r="O50" s="574">
        <f t="shared" si="81"/>
        <v>0</v>
      </c>
      <c r="P50" s="574">
        <f t="shared" si="81"/>
        <v>0</v>
      </c>
      <c r="Q50" s="574">
        <f t="shared" si="81"/>
        <v>0</v>
      </c>
      <c r="R50" s="574">
        <f t="shared" si="81"/>
        <v>0</v>
      </c>
      <c r="S50" s="574">
        <f t="shared" si="81"/>
        <v>0</v>
      </c>
      <c r="T50" s="574">
        <f t="shared" si="81"/>
        <v>0</v>
      </c>
      <c r="U50" s="574">
        <f t="shared" si="81"/>
        <v>0</v>
      </c>
      <c r="V50" s="574">
        <f t="shared" si="81"/>
        <v>0</v>
      </c>
      <c r="W50" s="574">
        <f t="shared" si="81"/>
        <v>0</v>
      </c>
      <c r="X50" s="574">
        <f t="shared" ref="X50:Y50" si="82">IFERROR(+(X49/X48)*100,0)</f>
        <v>0</v>
      </c>
      <c r="Y50" s="574">
        <f t="shared" si="82"/>
        <v>0</v>
      </c>
    </row>
    <row r="51" spans="1:25" x14ac:dyDescent="0.3">
      <c r="A51" s="348" t="s">
        <v>68</v>
      </c>
      <c r="B51" s="419" t="s">
        <v>69</v>
      </c>
      <c r="C51" s="493"/>
      <c r="D51" s="419"/>
      <c r="E51" s="420" t="s">
        <v>41</v>
      </c>
      <c r="F51" s="564">
        <v>0</v>
      </c>
      <c r="G51" s="564">
        <v>0</v>
      </c>
      <c r="H51" s="564">
        <f>F51</f>
        <v>0</v>
      </c>
      <c r="I51" s="564">
        <f>G51</f>
        <v>0</v>
      </c>
      <c r="J51" s="564">
        <f>H51</f>
        <v>0</v>
      </c>
      <c r="K51" s="564">
        <f t="shared" ref="K51:W51" si="83">I51</f>
        <v>0</v>
      </c>
      <c r="L51" s="564">
        <f t="shared" si="83"/>
        <v>0</v>
      </c>
      <c r="M51" s="564">
        <f t="shared" si="83"/>
        <v>0</v>
      </c>
      <c r="N51" s="564">
        <f t="shared" si="83"/>
        <v>0</v>
      </c>
      <c r="O51" s="564">
        <f t="shared" si="83"/>
        <v>0</v>
      </c>
      <c r="P51" s="564">
        <f t="shared" si="83"/>
        <v>0</v>
      </c>
      <c r="Q51" s="564">
        <f t="shared" si="83"/>
        <v>0</v>
      </c>
      <c r="R51" s="564">
        <f t="shared" si="83"/>
        <v>0</v>
      </c>
      <c r="S51" s="564">
        <f t="shared" si="83"/>
        <v>0</v>
      </c>
      <c r="T51" s="564">
        <f t="shared" si="83"/>
        <v>0</v>
      </c>
      <c r="U51" s="564">
        <f t="shared" si="83"/>
        <v>0</v>
      </c>
      <c r="V51" s="564">
        <f t="shared" si="83"/>
        <v>0</v>
      </c>
      <c r="W51" s="564">
        <f t="shared" si="83"/>
        <v>0</v>
      </c>
      <c r="X51" s="564">
        <f t="shared" ref="X51" si="84">V51</f>
        <v>0</v>
      </c>
      <c r="Y51" s="564">
        <f t="shared" ref="Y51" si="85">W51</f>
        <v>0</v>
      </c>
    </row>
    <row r="52" spans="1:25" x14ac:dyDescent="0.3">
      <c r="A52" s="348" t="s">
        <v>70</v>
      </c>
      <c r="B52" s="419" t="s">
        <v>71</v>
      </c>
      <c r="C52" s="419"/>
      <c r="D52" s="419"/>
      <c r="E52" s="420" t="s">
        <v>58</v>
      </c>
      <c r="F52" s="572">
        <f t="shared" ref="F52:Y52" si="86">IF(AND(F49&lt;=0,F51&gt;=0),0,F49-F51)</f>
        <v>0</v>
      </c>
      <c r="G52" s="572">
        <f t="shared" si="86"/>
        <v>0</v>
      </c>
      <c r="H52" s="572">
        <f t="shared" si="86"/>
        <v>0</v>
      </c>
      <c r="I52" s="572">
        <f t="shared" si="86"/>
        <v>0</v>
      </c>
      <c r="J52" s="572">
        <f t="shared" si="86"/>
        <v>0</v>
      </c>
      <c r="K52" s="572">
        <f t="shared" si="86"/>
        <v>0</v>
      </c>
      <c r="L52" s="572">
        <f t="shared" si="86"/>
        <v>0</v>
      </c>
      <c r="M52" s="572">
        <f t="shared" si="86"/>
        <v>0</v>
      </c>
      <c r="N52" s="572">
        <f t="shared" si="86"/>
        <v>0</v>
      </c>
      <c r="O52" s="572">
        <f t="shared" si="86"/>
        <v>0</v>
      </c>
      <c r="P52" s="572">
        <f t="shared" si="86"/>
        <v>0</v>
      </c>
      <c r="Q52" s="572">
        <f t="shared" si="86"/>
        <v>0</v>
      </c>
      <c r="R52" s="572">
        <f t="shared" si="86"/>
        <v>0</v>
      </c>
      <c r="S52" s="572">
        <f t="shared" si="86"/>
        <v>0</v>
      </c>
      <c r="T52" s="572">
        <f t="shared" si="86"/>
        <v>0</v>
      </c>
      <c r="U52" s="572">
        <f t="shared" si="86"/>
        <v>0</v>
      </c>
      <c r="V52" s="572">
        <f t="shared" si="86"/>
        <v>0</v>
      </c>
      <c r="W52" s="572">
        <f t="shared" si="86"/>
        <v>0</v>
      </c>
      <c r="X52" s="572">
        <f t="shared" si="86"/>
        <v>0</v>
      </c>
      <c r="Y52" s="572">
        <f t="shared" si="86"/>
        <v>0</v>
      </c>
    </row>
    <row r="53" spans="1:25" s="334" customFormat="1" x14ac:dyDescent="0.3">
      <c r="A53" s="448" t="s">
        <v>72</v>
      </c>
      <c r="B53" s="450" t="s">
        <v>73</v>
      </c>
      <c r="C53" s="223"/>
      <c r="D53" s="450"/>
      <c r="E53" s="224" t="s">
        <v>41</v>
      </c>
      <c r="F53" s="554">
        <f t="shared" ref="F53:K53" si="87">F48+F49</f>
        <v>0</v>
      </c>
      <c r="G53" s="555">
        <f t="shared" si="87"/>
        <v>0</v>
      </c>
      <c r="H53" s="554">
        <f t="shared" si="87"/>
        <v>0</v>
      </c>
      <c r="I53" s="555">
        <f t="shared" si="87"/>
        <v>0</v>
      </c>
      <c r="J53" s="554">
        <f t="shared" si="87"/>
        <v>0</v>
      </c>
      <c r="K53" s="555">
        <f t="shared" si="87"/>
        <v>0</v>
      </c>
      <c r="L53" s="554">
        <f t="shared" ref="L53:W53" si="88">L48+L49</f>
        <v>0</v>
      </c>
      <c r="M53" s="555">
        <f t="shared" si="88"/>
        <v>0</v>
      </c>
      <c r="N53" s="554">
        <f t="shared" si="88"/>
        <v>0</v>
      </c>
      <c r="O53" s="555">
        <f t="shared" si="88"/>
        <v>0</v>
      </c>
      <c r="P53" s="554">
        <f t="shared" si="88"/>
        <v>0</v>
      </c>
      <c r="Q53" s="555">
        <f t="shared" si="88"/>
        <v>0</v>
      </c>
      <c r="R53" s="554">
        <f t="shared" si="88"/>
        <v>0</v>
      </c>
      <c r="S53" s="555">
        <f t="shared" si="88"/>
        <v>0</v>
      </c>
      <c r="T53" s="554">
        <f t="shared" si="88"/>
        <v>0</v>
      </c>
      <c r="U53" s="555">
        <f t="shared" si="88"/>
        <v>0</v>
      </c>
      <c r="V53" s="554">
        <f t="shared" si="88"/>
        <v>0</v>
      </c>
      <c r="W53" s="555">
        <f t="shared" si="88"/>
        <v>0</v>
      </c>
      <c r="X53" s="554">
        <f t="shared" ref="X53:Y53" si="89">X48+X49</f>
        <v>0</v>
      </c>
      <c r="Y53" s="555">
        <f t="shared" si="89"/>
        <v>0</v>
      </c>
    </row>
    <row r="54" spans="1:25" s="334" customFormat="1" x14ac:dyDescent="0.3">
      <c r="A54" s="448" t="s">
        <v>74</v>
      </c>
      <c r="B54" s="450" t="s">
        <v>75</v>
      </c>
      <c r="C54" s="450"/>
      <c r="D54" s="450"/>
      <c r="E54" s="452" t="s">
        <v>76</v>
      </c>
      <c r="F54" s="573">
        <f t="shared" ref="F54:W54" si="90">+IF(F33&lt;&gt;0,F33,IF(F40&lt;&gt;0,F40,F39))</f>
        <v>0</v>
      </c>
      <c r="G54" s="300">
        <f t="shared" si="90"/>
        <v>0</v>
      </c>
      <c r="H54" s="573">
        <f t="shared" si="90"/>
        <v>0</v>
      </c>
      <c r="I54" s="300">
        <f t="shared" si="90"/>
        <v>0</v>
      </c>
      <c r="J54" s="573">
        <f t="shared" si="90"/>
        <v>0</v>
      </c>
      <c r="K54" s="300">
        <f t="shared" si="90"/>
        <v>0</v>
      </c>
      <c r="L54" s="573">
        <f t="shared" si="90"/>
        <v>0</v>
      </c>
      <c r="M54" s="300">
        <f t="shared" si="90"/>
        <v>0</v>
      </c>
      <c r="N54" s="573">
        <f t="shared" si="90"/>
        <v>0</v>
      </c>
      <c r="O54" s="300">
        <f t="shared" si="90"/>
        <v>0</v>
      </c>
      <c r="P54" s="573">
        <f t="shared" si="90"/>
        <v>0</v>
      </c>
      <c r="Q54" s="300">
        <f t="shared" si="90"/>
        <v>0</v>
      </c>
      <c r="R54" s="573">
        <f t="shared" si="90"/>
        <v>0</v>
      </c>
      <c r="S54" s="300">
        <f t="shared" si="90"/>
        <v>0</v>
      </c>
      <c r="T54" s="573">
        <f t="shared" si="90"/>
        <v>0</v>
      </c>
      <c r="U54" s="300">
        <f t="shared" si="90"/>
        <v>0</v>
      </c>
      <c r="V54" s="573">
        <f t="shared" si="90"/>
        <v>0</v>
      </c>
      <c r="W54" s="300">
        <f t="shared" si="90"/>
        <v>0</v>
      </c>
      <c r="X54" s="573">
        <f t="shared" ref="X54:Y54" si="91">+IF(X33&lt;&gt;0,X33,IF(X40&lt;&gt;0,X40,X39))</f>
        <v>0</v>
      </c>
      <c r="Y54" s="300">
        <f t="shared" si="91"/>
        <v>0</v>
      </c>
    </row>
    <row r="55" spans="1:25" s="334" customFormat="1" x14ac:dyDescent="0.3">
      <c r="A55" s="448" t="s">
        <v>77</v>
      </c>
      <c r="B55" s="222" t="s">
        <v>78</v>
      </c>
      <c r="C55" s="223"/>
      <c r="D55" s="450"/>
      <c r="E55" s="224" t="s">
        <v>55</v>
      </c>
      <c r="F55" s="575">
        <f t="shared" ref="F55:W55" si="92">IFERROR(FLOOR(+F53/F54,0.01),0)</f>
        <v>0</v>
      </c>
      <c r="G55" s="576">
        <f t="shared" si="92"/>
        <v>0</v>
      </c>
      <c r="H55" s="575">
        <f t="shared" si="92"/>
        <v>0</v>
      </c>
      <c r="I55" s="576">
        <f t="shared" si="92"/>
        <v>0</v>
      </c>
      <c r="J55" s="575">
        <f t="shared" si="92"/>
        <v>0</v>
      </c>
      <c r="K55" s="576">
        <f t="shared" si="92"/>
        <v>0</v>
      </c>
      <c r="L55" s="575">
        <f t="shared" si="92"/>
        <v>0</v>
      </c>
      <c r="M55" s="576">
        <f t="shared" si="92"/>
        <v>0</v>
      </c>
      <c r="N55" s="575">
        <f t="shared" si="92"/>
        <v>0</v>
      </c>
      <c r="O55" s="576">
        <f t="shared" si="92"/>
        <v>0</v>
      </c>
      <c r="P55" s="575">
        <f t="shared" si="92"/>
        <v>0</v>
      </c>
      <c r="Q55" s="576">
        <f t="shared" si="92"/>
        <v>0</v>
      </c>
      <c r="R55" s="575">
        <f t="shared" si="92"/>
        <v>0</v>
      </c>
      <c r="S55" s="576">
        <f t="shared" si="92"/>
        <v>0</v>
      </c>
      <c r="T55" s="575">
        <f t="shared" si="92"/>
        <v>0</v>
      </c>
      <c r="U55" s="576">
        <f t="shared" si="92"/>
        <v>0</v>
      </c>
      <c r="V55" s="575">
        <f t="shared" si="92"/>
        <v>0</v>
      </c>
      <c r="W55" s="576">
        <f t="shared" si="92"/>
        <v>0</v>
      </c>
      <c r="X55" s="575">
        <f t="shared" ref="X55:Y55" si="93">IFERROR(FLOOR(+X53/X54,0.01),0)</f>
        <v>0</v>
      </c>
      <c r="Y55" s="576">
        <f t="shared" si="93"/>
        <v>0</v>
      </c>
    </row>
    <row r="56" spans="1:25" s="334" customFormat="1" x14ac:dyDescent="0.3">
      <c r="A56" s="448" t="s">
        <v>79</v>
      </c>
      <c r="B56" s="222" t="s">
        <v>265</v>
      </c>
      <c r="C56" s="223"/>
      <c r="D56" s="223"/>
      <c r="E56" s="224" t="s">
        <v>55</v>
      </c>
      <c r="F56" s="577">
        <v>0</v>
      </c>
      <c r="G56" s="577">
        <v>0</v>
      </c>
      <c r="H56" s="577">
        <f>F56</f>
        <v>0</v>
      </c>
      <c r="I56" s="577">
        <f>G56</f>
        <v>0</v>
      </c>
      <c r="J56" s="577">
        <f t="shared" ref="J56:W57" si="94">H56</f>
        <v>0</v>
      </c>
      <c r="K56" s="577">
        <f t="shared" si="94"/>
        <v>0</v>
      </c>
      <c r="L56" s="577">
        <f t="shared" si="94"/>
        <v>0</v>
      </c>
      <c r="M56" s="577">
        <f t="shared" si="94"/>
        <v>0</v>
      </c>
      <c r="N56" s="577">
        <f t="shared" si="94"/>
        <v>0</v>
      </c>
      <c r="O56" s="577">
        <f t="shared" si="94"/>
        <v>0</v>
      </c>
      <c r="P56" s="577">
        <f t="shared" si="94"/>
        <v>0</v>
      </c>
      <c r="Q56" s="577">
        <f t="shared" si="94"/>
        <v>0</v>
      </c>
      <c r="R56" s="577">
        <f t="shared" si="94"/>
        <v>0</v>
      </c>
      <c r="S56" s="577">
        <f t="shared" si="94"/>
        <v>0</v>
      </c>
      <c r="T56" s="577">
        <f t="shared" si="94"/>
        <v>0</v>
      </c>
      <c r="U56" s="577">
        <f t="shared" si="94"/>
        <v>0</v>
      </c>
      <c r="V56" s="577">
        <f t="shared" si="94"/>
        <v>0</v>
      </c>
      <c r="W56" s="577">
        <f t="shared" si="94"/>
        <v>0</v>
      </c>
      <c r="X56" s="577">
        <f t="shared" ref="X56:X57" si="95">V56</f>
        <v>0</v>
      </c>
      <c r="Y56" s="577">
        <f t="shared" ref="Y56:Y57" si="96">W56</f>
        <v>0</v>
      </c>
    </row>
    <row r="57" spans="1:25" s="334" customFormat="1" x14ac:dyDescent="0.3">
      <c r="A57" s="448" t="s">
        <v>80</v>
      </c>
      <c r="B57" s="78" t="s">
        <v>204</v>
      </c>
      <c r="C57" s="453"/>
      <c r="D57" s="453"/>
      <c r="E57" s="158" t="s">
        <v>55</v>
      </c>
      <c r="F57" s="578">
        <v>0</v>
      </c>
      <c r="G57" s="578">
        <v>0</v>
      </c>
      <c r="H57" s="578">
        <f>F57</f>
        <v>0</v>
      </c>
      <c r="I57" s="578">
        <f>G57</f>
        <v>0</v>
      </c>
      <c r="J57" s="578">
        <f t="shared" si="94"/>
        <v>0</v>
      </c>
      <c r="K57" s="578">
        <f t="shared" si="94"/>
        <v>0</v>
      </c>
      <c r="L57" s="578">
        <f t="shared" si="94"/>
        <v>0</v>
      </c>
      <c r="M57" s="578">
        <f t="shared" si="94"/>
        <v>0</v>
      </c>
      <c r="N57" s="578">
        <f t="shared" si="94"/>
        <v>0</v>
      </c>
      <c r="O57" s="578">
        <f t="shared" si="94"/>
        <v>0</v>
      </c>
      <c r="P57" s="578">
        <f t="shared" si="94"/>
        <v>0</v>
      </c>
      <c r="Q57" s="578">
        <f t="shared" si="94"/>
        <v>0</v>
      </c>
      <c r="R57" s="578">
        <f t="shared" si="94"/>
        <v>0</v>
      </c>
      <c r="S57" s="578">
        <f t="shared" si="94"/>
        <v>0</v>
      </c>
      <c r="T57" s="578">
        <f t="shared" si="94"/>
        <v>0</v>
      </c>
      <c r="U57" s="578">
        <f t="shared" si="94"/>
        <v>0</v>
      </c>
      <c r="V57" s="578">
        <f t="shared" si="94"/>
        <v>0</v>
      </c>
      <c r="W57" s="578">
        <f t="shared" si="94"/>
        <v>0</v>
      </c>
      <c r="X57" s="578">
        <f t="shared" si="95"/>
        <v>0</v>
      </c>
      <c r="Y57" s="578">
        <f t="shared" si="96"/>
        <v>0</v>
      </c>
    </row>
    <row r="58" spans="1:25" ht="14.4" customHeight="1" x14ac:dyDescent="0.3">
      <c r="A58" s="441"/>
      <c r="B58" s="454" t="s">
        <v>81</v>
      </c>
      <c r="C58" s="455"/>
      <c r="D58" s="287">
        <v>0.1</v>
      </c>
      <c r="E58" s="456"/>
      <c r="F58" s="657" t="s">
        <v>284</v>
      </c>
      <c r="G58" s="657"/>
      <c r="H58" s="495"/>
      <c r="I58" s="496"/>
      <c r="J58" s="497"/>
      <c r="K58" s="496"/>
      <c r="L58" s="497"/>
      <c r="M58" s="496"/>
      <c r="N58" s="495"/>
      <c r="O58" s="495"/>
      <c r="P58" s="497"/>
      <c r="Q58" s="496"/>
      <c r="R58" s="497"/>
      <c r="S58" s="496"/>
      <c r="T58" s="497"/>
      <c r="U58" s="496"/>
      <c r="V58" s="497"/>
      <c r="W58" s="496"/>
      <c r="X58" s="497"/>
      <c r="Y58" s="496"/>
    </row>
    <row r="59" spans="1:25" x14ac:dyDescent="0.3">
      <c r="A59" s="441"/>
      <c r="B59" s="347" t="s">
        <v>267</v>
      </c>
      <c r="C59" s="457"/>
      <c r="D59" s="81"/>
      <c r="E59" s="347"/>
      <c r="F59" s="658"/>
      <c r="G59" s="658"/>
      <c r="H59" s="498"/>
      <c r="I59" s="499"/>
      <c r="J59" s="500"/>
      <c r="K59" s="499"/>
      <c r="L59" s="500"/>
      <c r="M59" s="499"/>
      <c r="N59" s="498"/>
      <c r="O59" s="498"/>
      <c r="P59" s="500"/>
      <c r="Q59" s="499"/>
      <c r="R59" s="500"/>
      <c r="S59" s="499"/>
      <c r="T59" s="500"/>
      <c r="U59" s="499"/>
      <c r="V59" s="500"/>
      <c r="W59" s="499"/>
      <c r="X59" s="500"/>
      <c r="Y59" s="499"/>
    </row>
    <row r="60" spans="1:25" x14ac:dyDescent="0.3">
      <c r="A60" s="441"/>
      <c r="B60" s="347" t="s">
        <v>266</v>
      </c>
      <c r="C60" s="458"/>
      <c r="D60" s="81"/>
      <c r="E60" s="347"/>
      <c r="F60" s="658"/>
      <c r="G60" s="658"/>
      <c r="H60" s="498"/>
      <c r="I60" s="499"/>
      <c r="J60" s="500"/>
      <c r="K60" s="499"/>
      <c r="L60" s="500"/>
      <c r="M60" s="499"/>
      <c r="N60" s="498"/>
      <c r="O60" s="498"/>
      <c r="P60" s="500"/>
      <c r="Q60" s="499"/>
      <c r="R60" s="500"/>
      <c r="S60" s="499"/>
      <c r="T60" s="500"/>
      <c r="U60" s="499"/>
      <c r="V60" s="500"/>
      <c r="W60" s="499"/>
      <c r="X60" s="500"/>
      <c r="Y60" s="499"/>
    </row>
    <row r="61" spans="1:25" x14ac:dyDescent="0.3">
      <c r="A61" s="441"/>
      <c r="B61" s="347"/>
      <c r="C61" s="458"/>
      <c r="D61" s="81"/>
      <c r="E61" s="347"/>
      <c r="F61" s="658"/>
      <c r="G61" s="658"/>
      <c r="H61" s="498"/>
      <c r="I61" s="499"/>
      <c r="J61" s="500"/>
      <c r="K61" s="499"/>
      <c r="L61" s="500"/>
      <c r="M61" s="499"/>
      <c r="N61" s="498"/>
      <c r="O61" s="498"/>
      <c r="P61" s="500"/>
      <c r="Q61" s="499"/>
      <c r="R61" s="500"/>
      <c r="S61" s="499"/>
      <c r="T61" s="500"/>
      <c r="U61" s="499"/>
      <c r="V61" s="500"/>
      <c r="W61" s="499"/>
      <c r="X61" s="500"/>
      <c r="Y61" s="499"/>
    </row>
    <row r="62" spans="1:25" x14ac:dyDescent="0.3">
      <c r="A62" s="441"/>
      <c r="B62" s="469" t="str">
        <f>'Zakladni vstupni data'!B84</f>
        <v>Prostředky na obnovu vodohospodářské infrastruktury - stálé ceny prvního roku (rok zahájení finanční udržitelnosti)</v>
      </c>
      <c r="C62" s="470"/>
      <c r="D62" s="82"/>
      <c r="E62" s="460"/>
      <c r="F62" s="471"/>
      <c r="G62" s="472"/>
      <c r="H62" s="471"/>
      <c r="I62" s="472"/>
      <c r="J62" s="471"/>
      <c r="K62" s="472"/>
      <c r="L62" s="471"/>
      <c r="M62" s="472"/>
      <c r="N62" s="471"/>
      <c r="O62" s="472"/>
      <c r="P62" s="471"/>
      <c r="Q62" s="472"/>
      <c r="R62" s="471"/>
      <c r="S62" s="472"/>
      <c r="T62" s="471"/>
      <c r="U62" s="472"/>
      <c r="V62" s="471"/>
      <c r="W62" s="472"/>
      <c r="X62" s="471"/>
      <c r="Y62" s="472"/>
    </row>
    <row r="63" spans="1:25" x14ac:dyDescent="0.3">
      <c r="A63" s="392"/>
      <c r="B63" s="463"/>
      <c r="C63" s="463"/>
      <c r="D63" s="463"/>
      <c r="E63" s="635" t="s">
        <v>37</v>
      </c>
      <c r="F63" s="34">
        <f>F3</f>
        <v>1</v>
      </c>
      <c r="G63" s="35"/>
      <c r="H63" s="34">
        <f>H3</f>
        <v>2</v>
      </c>
      <c r="I63" s="35"/>
      <c r="J63" s="34">
        <f>J3</f>
        <v>3</v>
      </c>
      <c r="K63" s="35"/>
      <c r="L63" s="34">
        <f>L3</f>
        <v>4</v>
      </c>
      <c r="M63" s="35"/>
      <c r="N63" s="34">
        <f>N3</f>
        <v>5</v>
      </c>
      <c r="O63" s="35"/>
      <c r="P63" s="34">
        <f>P3</f>
        <v>6</v>
      </c>
      <c r="Q63" s="35"/>
      <c r="R63" s="34">
        <f>R3</f>
        <v>7</v>
      </c>
      <c r="S63" s="35"/>
      <c r="T63" s="34">
        <f>T3</f>
        <v>8</v>
      </c>
      <c r="U63" s="35"/>
      <c r="V63" s="34">
        <f>V3</f>
        <v>9</v>
      </c>
      <c r="W63" s="35"/>
      <c r="X63" s="34">
        <f>X3</f>
        <v>10</v>
      </c>
      <c r="Y63" s="35"/>
    </row>
    <row r="64" spans="1:25" x14ac:dyDescent="0.3">
      <c r="A64" s="392"/>
      <c r="B64" s="463" t="s">
        <v>210</v>
      </c>
      <c r="C64" s="464"/>
      <c r="D64" s="464"/>
      <c r="E64" s="636"/>
      <c r="F64" s="42" t="str">
        <f>F4</f>
        <v>Voda pitná</v>
      </c>
      <c r="G64" s="43" t="str">
        <f>G4</f>
        <v>Voda odpadní</v>
      </c>
      <c r="H64" s="42" t="str">
        <f>H4</f>
        <v>Voda pitná</v>
      </c>
      <c r="I64" s="43" t="str">
        <f>I4</f>
        <v>Voda odpadní</v>
      </c>
      <c r="J64" s="42" t="str">
        <f>J4</f>
        <v>Voda pitná</v>
      </c>
      <c r="K64" s="43" t="str">
        <f>K4</f>
        <v>Voda odpadní</v>
      </c>
      <c r="L64" s="42" t="str">
        <f>L4</f>
        <v>Voda pitná</v>
      </c>
      <c r="M64" s="43" t="str">
        <f>M4</f>
        <v>Voda odpadní</v>
      </c>
      <c r="N64" s="42" t="str">
        <f>N4</f>
        <v>Voda pitná</v>
      </c>
      <c r="O64" s="43" t="str">
        <f>O4</f>
        <v>Voda odpadní</v>
      </c>
      <c r="P64" s="42" t="str">
        <f>P4</f>
        <v>Voda pitná</v>
      </c>
      <c r="Q64" s="43" t="str">
        <f>Q4</f>
        <v>Voda odpadní</v>
      </c>
      <c r="R64" s="42" t="str">
        <f>R4</f>
        <v>Voda pitná</v>
      </c>
      <c r="S64" s="43" t="str">
        <f>S4</f>
        <v>Voda odpadní</v>
      </c>
      <c r="T64" s="42" t="str">
        <f>T4</f>
        <v>Voda pitná</v>
      </c>
      <c r="U64" s="43" t="str">
        <f>U4</f>
        <v>Voda odpadní</v>
      </c>
      <c r="V64" s="42" t="str">
        <f>V4</f>
        <v>Voda pitná</v>
      </c>
      <c r="W64" s="43" t="str">
        <f>W4</f>
        <v>Voda odpadní</v>
      </c>
      <c r="X64" s="42" t="str">
        <f>X4</f>
        <v>Voda pitná</v>
      </c>
      <c r="Y64" s="43" t="str">
        <f>Y4</f>
        <v>Voda odpadní</v>
      </c>
    </row>
    <row r="65" spans="1:25" x14ac:dyDescent="0.3">
      <c r="A65" s="392"/>
      <c r="B65" s="465" t="str">
        <f>'Zakladni vstupni data'!B87</f>
        <v>Zdroje na obnovu získané z vodného a stočného</v>
      </c>
      <c r="C65" s="465"/>
      <c r="D65" s="465"/>
      <c r="E65" s="466" t="s">
        <v>58</v>
      </c>
      <c r="F65" s="561">
        <f>IF(F$67&lt;=0,0,IF(OR(Info!$V$9=0,Info!$V$9=1),IF(F$49&gt;0,IF(F$51&lt;=F$49,F$18+F$19+F$51,F$18+F$19+F$49),F$18+F$19+F$49)+IF(F$77&gt;0,F$77,0)+IF(F$71-(F$72+F$73+F$74+F$75)&lt;0,F$72+F$73+F$76,F$72+F$73),IF(Info!$V$9=2,IF(F$49&gt;0,IF(F$51&lt;=F$49,F$18+F$19+F$51,F$18+F$19+F$49),F$18+F$19+F$49),IF(F$49&gt;0,IF(F$51&lt;=F$49,F$18+F$19+F$51,F$18+F$19+F$49),F$18+F$19+F$49))))</f>
        <v>0</v>
      </c>
      <c r="G65" s="561">
        <f>IF(G$67&lt;=0,0,IF(OR(Info!$V$9=0,Info!$V$9=1),IF(G$49&gt;0,IF(G$51&lt;=G$49,G$18+G$19+G$51,G$18+G$19+G$49),G$18+G$19+G$49)+IF(G$77&gt;0,G$77,0)+IF(G$71-(G$72+G$73+G$74+G$75)&lt;0,G$72+G$73+G$76,G$72+G$73),IF(Info!$V$9=2,IF(G$49&gt;0,IF(G$51&lt;=G$49,G$18+G$19+G$51,G$18+G$19+G$49),G$18+G$19+G$49),IF(G$49&gt;0,IF(G$51&lt;=G$49,G$18+G$19+G$51,G$18+G$19+G$49),G$18+G$19+G$49))))</f>
        <v>0</v>
      </c>
      <c r="H65" s="561">
        <f>IF(H$67&lt;=0,0,IF(OR(Info!$V$9=0,Info!$V$9=1),IF(H$49&gt;0,IF(H$51&lt;=H$49,H$18+H$19+H$51,H$18+H$19+H$49),H$18+H$19+H$49)+IF(H$77&gt;0,H$77,0)+IF(H$71-(H$72+H$73+H$74+H$75)&lt;0,H$72+H$73+H$76,H$72+H$73),IF(Info!$V$9=2,IF(H$49&gt;0,IF(H$51&lt;=H$49,H$18+H$19+H$51,H$18+H$19+H$49),H$18+H$19+H$49),IF(H$49&gt;0,IF(H$51&lt;=H$49,H$18+H$19+H$51,H$18+H$19+H$49),H$18+H$19+H$49))))</f>
        <v>0</v>
      </c>
      <c r="I65" s="561">
        <f>IF(I$67&lt;=0,0,IF(OR(Info!$V$9=0,Info!$V$9=1),IF(I$49&gt;0,IF(I$51&lt;=I$49,I$18+I$19+I$51,I$18+I$19+I$49),I$18+I$19+I$49)+IF(I$77&gt;0,I$77,0)+IF(I$71-(I$72+I$73+I$74+I$75)&lt;0,I$72+I$73+I$76,I$72+I$73),IF(Info!$V$9=2,IF(I$49&gt;0,IF(I$51&lt;=I$49,I$18+I$19+I$51,I$18+I$19+I$49),I$18+I$19+I$49),IF(I$49&gt;0,IF(I$51&lt;=I$49,I$18+I$19+I$51,I$18+I$19+I$49),I$18+I$19+I$49))))</f>
        <v>0</v>
      </c>
      <c r="J65" s="561">
        <f>IF(J$67&lt;=0,0,IF(OR(Info!$V$9=0,Info!$V$9=1),IF(J$49&gt;0,IF(J$51&lt;=J$49,J$18+J$19+J$51,J$18+J$19+J$49),J$18+J$19+J$49)+IF(J$77&gt;0,J$77,0)+IF(J$71-(J$72+J$73+J$74+J$75)&lt;0,J$72+J$73+J$76,J$72+J$73),IF(Info!$V$9=2,IF(J$49&gt;0,IF(J$51&lt;=J$49,J$18+J$19+J$51,J$18+J$19+J$49),J$18+J$19+J$49),IF(J$49&gt;0,IF(J$51&lt;=J$49,J$18+J$19+J$51,J$18+J$19+J$49),J$18+J$19+J$49))))</f>
        <v>0</v>
      </c>
      <c r="K65" s="561">
        <f>IF(K$67&lt;=0,0,IF(OR(Info!$V$9=0,Info!$V$9=1),IF(K$49&gt;0,IF(K$51&lt;=K$49,K$18+K$19+K$51,K$18+K$19+K$49),K$18+K$19+K$49)+IF(K$77&gt;0,K$77,0)+IF(K$71-(K$72+K$73+K$74+K$75)&lt;0,K$72+K$73+K$76,K$72+K$73),IF(Info!$V$9=2,IF(K$49&gt;0,IF(K$51&lt;=K$49,K$18+K$19+K$51,K$18+K$19+K$49),K$18+K$19+K$49),IF(K$49&gt;0,IF(K$51&lt;=K$49,K$18+K$19+K$51,K$18+K$19+K$49),K$18+K$19+K$49))))</f>
        <v>0</v>
      </c>
      <c r="L65" s="561">
        <f>IF(L$67&lt;=0,0,IF(OR(Info!$V$9=0,Info!$V$9=1),IF(L$49&gt;0,IF(L$51&lt;=L$49,L$18+L$19+L$51,L$18+L$19+L$49),L$18+L$19+L$49)+IF(L$77&gt;0,L$77,0)+IF(L$71-(L$72+L$73+L$74+L$75)&lt;0,L$72+L$73+L$76,L$72+L$73),IF(Info!$V$9=2,IF(L$49&gt;0,IF(L$51&lt;=L$49,L$18+L$19+L$51,L$18+L$19+L$49),L$18+L$19+L$49),IF(L$49&gt;0,IF(L$51&lt;=L$49,L$18+L$19+L$51,L$18+L$19+L$49),L$18+L$19+L$49))))</f>
        <v>0</v>
      </c>
      <c r="M65" s="561">
        <f>IF(M$67&lt;=0,0,IF(OR(Info!$V$9=0,Info!$V$9=1),IF(M$49&gt;0,IF(M$51&lt;=M$49,M$18+M$19+M$51,M$18+M$19+M$49),M$18+M$19+M$49)+IF(M$77&gt;0,M$77,0)+IF(M$71-(M$72+M$73+M$74+M$75)&lt;0,M$72+M$73+M$76,M$72+M$73),IF(Info!$V$9=2,IF(M$49&gt;0,IF(M$51&lt;=M$49,M$18+M$19+M$51,M$18+M$19+M$49),M$18+M$19+M$49),IF(M$49&gt;0,IF(M$51&lt;=M$49,M$18+M$19+M$51,M$18+M$19+M$49),M$18+M$19+M$49))))</f>
        <v>0</v>
      </c>
      <c r="N65" s="561">
        <f>IF(N$67&lt;=0,0,IF(OR(Info!$V$9=0,Info!$V$9=1),IF(N$49&gt;0,IF(N$51&lt;=N$49,N$18+N$19+N$51,N$18+N$19+N$49),N$18+N$19+N$49)+IF(N$77&gt;0,N$77,0)+IF(N$71-(N$72+N$73+N$74+N$75)&lt;0,N$72+N$73+N$76,N$72+N$73),IF(Info!$V$9=2,IF(N$49&gt;0,IF(N$51&lt;=N$49,N$18+N$19+N$51,N$18+N$19+N$49),N$18+N$19+N$49),IF(N$49&gt;0,IF(N$51&lt;=N$49,N$18+N$19+N$51,N$18+N$19+N$49),N$18+N$19+N$49))))</f>
        <v>0</v>
      </c>
      <c r="O65" s="561">
        <f>IF(O$67&lt;=0,0,IF(OR(Info!$V$9=0,Info!$V$9=1),IF(O$49&gt;0,IF(O$51&lt;=O$49,O$18+O$19+O$51,O$18+O$19+O$49),O$18+O$19+O$49)+IF(O$77&gt;0,O$77,0)+IF(O$71-(O$72+O$73+O$74+O$75)&lt;0,O$72+O$73+O$76,O$72+O$73),IF(Info!$V$9=2,IF(O$49&gt;0,IF(O$51&lt;=O$49,O$18+O$19+O$51,O$18+O$19+O$49),O$18+O$19+O$49),IF(O$49&gt;0,IF(O$51&lt;=O$49,O$18+O$19+O$51,O$18+O$19+O$49),O$18+O$19+O$49))))</f>
        <v>0</v>
      </c>
      <c r="P65" s="561">
        <f>IF(P$67&lt;=0,0,IF(OR(Info!$V$9=0,Info!$V$9=1),IF(P$49&gt;0,IF(P$51&lt;=P$49,P$18+P$19+P$51,P$18+P$19+P$49),P$18+P$19+P$49)+IF(P$77&gt;0,P$77,0)+IF(P$71-(P$72+P$73+P$74+P$75)&lt;0,P$72+P$73+P$76,P$72+P$73),IF(Info!$V$9=2,IF(P$49&gt;0,IF(P$51&lt;=P$49,P$18+P$19+P$51,P$18+P$19+P$49),P$18+P$19+P$49),IF(P$49&gt;0,IF(P$51&lt;=P$49,P$18+P$19+P$51,P$18+P$19+P$49),P$18+P$19+P$49))))</f>
        <v>0</v>
      </c>
      <c r="Q65" s="561">
        <f>IF(Q$67&lt;=0,0,IF(OR(Info!$V$9=0,Info!$V$9=1),IF(Q$49&gt;0,IF(Q$51&lt;=Q$49,Q$18+Q$19+Q$51,Q$18+Q$19+Q$49),Q$18+Q$19+Q$49)+IF(Q$77&gt;0,Q$77,0)+IF(Q$71-(Q$72+Q$73+Q$74+Q$75)&lt;0,Q$72+Q$73+Q$76,Q$72+Q$73),IF(Info!$V$9=2,IF(Q$49&gt;0,IF(Q$51&lt;=Q$49,Q$18+Q$19+Q$51,Q$18+Q$19+Q$49),Q$18+Q$19+Q$49),IF(Q$49&gt;0,IF(Q$51&lt;=Q$49,Q$18+Q$19+Q$51,Q$18+Q$19+Q$49),Q$18+Q$19+Q$49))))</f>
        <v>0</v>
      </c>
      <c r="R65" s="561">
        <f>IF(R$67&lt;=0,0,IF(OR(Info!$V$9=0,Info!$V$9=1),IF(R$49&gt;0,IF(R$51&lt;=R$49,R$18+R$19+R$51,R$18+R$19+R$49),R$18+R$19+R$49)+IF(R$77&gt;0,R$77,0)+IF(R$71-(R$72+R$73+R$74+R$75)&lt;0,R$72+R$73+R$76,R$72+R$73),IF(Info!$V$9=2,IF(R$49&gt;0,IF(R$51&lt;=R$49,R$18+R$19+R$51,R$18+R$19+R$49),R$18+R$19+R$49),IF(R$49&gt;0,IF(R$51&lt;=R$49,R$18+R$19+R$51,R$18+R$19+R$49),R$18+R$19+R$49))))</f>
        <v>0</v>
      </c>
      <c r="S65" s="561">
        <f>IF(S$67&lt;=0,0,IF(OR(Info!$V$9=0,Info!$V$9=1),IF(S$49&gt;0,IF(S$51&lt;=S$49,S$18+S$19+S$51,S$18+S$19+S$49),S$18+S$19+S$49)+IF(S$77&gt;0,S$77,0)+IF(S$71-(S$72+S$73+S$74+S$75)&lt;0,S$72+S$73+S$76,S$72+S$73),IF(Info!$V$9=2,IF(S$49&gt;0,IF(S$51&lt;=S$49,S$18+S$19+S$51,S$18+S$19+S$49),S$18+S$19+S$49),IF(S$49&gt;0,IF(S$51&lt;=S$49,S$18+S$19+S$51,S$18+S$19+S$49),S$18+S$19+S$49))))</f>
        <v>0</v>
      </c>
      <c r="T65" s="561">
        <f>IF(T$67&lt;=0,0,IF(OR(Info!$V$9=0,Info!$V$9=1),IF(T$49&gt;0,IF(T$51&lt;=T$49,T$18+T$19+T$51,T$18+T$19+T$49),T$18+T$19+T$49)+IF(T$77&gt;0,T$77,0)+IF(T$71-(T$72+T$73+T$74+T$75)&lt;0,T$72+T$73+T$76,T$72+T$73),IF(Info!$V$9=2,IF(T$49&gt;0,IF(T$51&lt;=T$49,T$18+T$19+T$51,T$18+T$19+T$49),T$18+T$19+T$49),IF(T$49&gt;0,IF(T$51&lt;=T$49,T$18+T$19+T$51,T$18+T$19+T$49),T$18+T$19+T$49))))</f>
        <v>0</v>
      </c>
      <c r="U65" s="561">
        <f>IF(U$67&lt;=0,0,IF(OR(Info!$V$9=0,Info!$V$9=1),IF(U$49&gt;0,IF(U$51&lt;=U$49,U$18+U$19+U$51,U$18+U$19+U$49),U$18+U$19+U$49)+IF(U$77&gt;0,U$77,0)+IF(U$71-(U$72+U$73+U$74+U$75)&lt;0,U$72+U$73+U$76,U$72+U$73),IF(Info!$V$9=2,IF(U$49&gt;0,IF(U$51&lt;=U$49,U$18+U$19+U$51,U$18+U$19+U$49),U$18+U$19+U$49),IF(U$49&gt;0,IF(U$51&lt;=U$49,U$18+U$19+U$51,U$18+U$19+U$49),U$18+U$19+U$49))))</f>
        <v>0</v>
      </c>
      <c r="V65" s="561">
        <f>IF(V$67&lt;=0,0,IF(OR(Info!$V$9=0,Info!$V$9=1),IF(V$49&gt;0,IF(V$51&lt;=V$49,V$18+V$19+V$51,V$18+V$19+V$49),V$18+V$19+V$49)+IF(V$77&gt;0,V$77,0)+IF(V$71-(V$72+V$73+V$74+V$75)&lt;0,V$72+V$73+V$76,V$72+V$73),IF(Info!$V$9=2,IF(V$49&gt;0,IF(V$51&lt;=V$49,V$18+V$19+V$51,V$18+V$19+V$49),V$18+V$19+V$49),IF(V$49&gt;0,IF(V$51&lt;=V$49,V$18+V$19+V$51,V$18+V$19+V$49),V$18+V$19+V$49))))</f>
        <v>0</v>
      </c>
      <c r="W65" s="561">
        <f>IF(W$67&lt;=0,0,IF(OR(Info!$V$9=0,Info!$V$9=1),IF(W$49&gt;0,IF(W$51&lt;=W$49,W$18+W$19+W$51,W$18+W$19+W$49),W$18+W$19+W$49)+IF(W$77&gt;0,W$77,0)+IF(W$71-(W$72+W$73+W$74+W$75)&lt;0,W$72+W$73+W$76,W$72+W$73),IF(Info!$V$9=2,IF(W$49&gt;0,IF(W$51&lt;=W$49,W$18+W$19+W$51,W$18+W$19+W$49),W$18+W$19+W$49),IF(W$49&gt;0,IF(W$51&lt;=W$49,W$18+W$19+W$51,W$18+W$19+W$49),W$18+W$19+W$49))))</f>
        <v>0</v>
      </c>
      <c r="X65" s="561">
        <f>IF(X$67&lt;=0,0,IF(OR(Info!$V$9=0,Info!$V$9=1),IF(X$49&gt;0,IF(X$51&lt;=X$49,X$18+X$19+X$51,X$18+X$19+X$49),X$18+X$19+X$49)+IF(X$77&gt;0,X$77,0)+IF(X$71-(X$72+X$73+X$74+X$75)&lt;0,X$72+X$73+X$76,X$72+X$73),IF(Info!$V$9=2,IF(X$49&gt;0,IF(X$51&lt;=X$49,X$18+X$19+X$51,X$18+X$19+X$49),X$18+X$19+X$49),IF(X$49&gt;0,IF(X$51&lt;=X$49,X$18+X$19+X$51,X$18+X$19+X$49),X$18+X$19+X$49))))</f>
        <v>0</v>
      </c>
      <c r="Y65" s="561">
        <f>IF(Y$67&lt;=0,0,IF(OR(Info!$V$9=0,Info!$V$9=1),IF(Y$49&gt;0,IF(Y$51&lt;=Y$49,Y$18+Y$19+Y$51,Y$18+Y$19+Y$49),Y$18+Y$19+Y$49)+IF(Y$77&gt;0,Y$77,0)+IF(Y$71-(Y$72+Y$73+Y$74+Y$75)&lt;0,Y$72+Y$73+Y$76,Y$72+Y$73),IF(Info!$V$9=2,IF(Y$49&gt;0,IF(Y$51&lt;=Y$49,Y$18+Y$19+Y$51,Y$18+Y$19+Y$49),Y$18+Y$19+Y$49),IF(Y$49&gt;0,IF(Y$51&lt;=Y$49,Y$18+Y$19+Y$51,Y$18+Y$19+Y$49),Y$18+Y$19+Y$49))))</f>
        <v>0</v>
      </c>
    </row>
    <row r="66" spans="1:25" x14ac:dyDescent="0.3">
      <c r="A66" s="392"/>
      <c r="B66" s="467" t="s">
        <v>36</v>
      </c>
      <c r="C66" s="467"/>
      <c r="D66" s="467"/>
      <c r="E66" s="468" t="s">
        <v>58</v>
      </c>
      <c r="F66" s="562">
        <f>F65</f>
        <v>0</v>
      </c>
      <c r="G66" s="563">
        <f>G65</f>
        <v>0</v>
      </c>
      <c r="H66" s="562">
        <f t="shared" ref="H66:W66" si="97">H65</f>
        <v>0</v>
      </c>
      <c r="I66" s="563">
        <f t="shared" si="97"/>
        <v>0</v>
      </c>
      <c r="J66" s="562">
        <f t="shared" si="97"/>
        <v>0</v>
      </c>
      <c r="K66" s="563">
        <f t="shared" si="97"/>
        <v>0</v>
      </c>
      <c r="L66" s="562">
        <f t="shared" si="97"/>
        <v>0</v>
      </c>
      <c r="M66" s="563">
        <f t="shared" si="97"/>
        <v>0</v>
      </c>
      <c r="N66" s="562">
        <f t="shared" si="97"/>
        <v>0</v>
      </c>
      <c r="O66" s="563">
        <f t="shared" si="97"/>
        <v>0</v>
      </c>
      <c r="P66" s="562">
        <f t="shared" si="97"/>
        <v>0</v>
      </c>
      <c r="Q66" s="563">
        <f t="shared" si="97"/>
        <v>0</v>
      </c>
      <c r="R66" s="562">
        <f t="shared" si="97"/>
        <v>0</v>
      </c>
      <c r="S66" s="563">
        <f t="shared" si="97"/>
        <v>0</v>
      </c>
      <c r="T66" s="562">
        <f t="shared" si="97"/>
        <v>0</v>
      </c>
      <c r="U66" s="563">
        <f t="shared" si="97"/>
        <v>0</v>
      </c>
      <c r="V66" s="562">
        <f t="shared" si="97"/>
        <v>0</v>
      </c>
      <c r="W66" s="563">
        <f t="shared" si="97"/>
        <v>0</v>
      </c>
      <c r="X66" s="562">
        <f t="shared" ref="X66:Y66" si="98">X65</f>
        <v>0</v>
      </c>
      <c r="Y66" s="563">
        <f t="shared" si="98"/>
        <v>0</v>
      </c>
    </row>
    <row r="67" spans="1:25" s="350" customFormat="1" x14ac:dyDescent="0.3">
      <c r="A67" s="541"/>
      <c r="B67" s="395"/>
      <c r="C67" s="542"/>
      <c r="D67" s="543"/>
      <c r="E67" s="544"/>
      <c r="F67" s="545">
        <f>IF(OR(Info!$V$9=0,Info!$V$9=1),IF(F$49&gt;0,IF(F$51&lt;=F$49,F$18+F$19+F$51,F$18+F$19+F$49),F$18+F$19+F$49)+IF(F$77&gt;0,F$77,0)+IF(F$71-(F$72+F$73+F$74+F$75)&lt;0,F$72+F$73+F$76,F$72+F$73),IF(Info!$V$9=2,IF(F$49&gt;0,IF(F$51&lt;=F$49,F$18+F$19+F$51,F$18+F$19+F$49),F$18+F$19+F$49),IF(F$49&gt;0,IF(F$51&lt;=F$49,F$18+F$19+F$51,F$18+F$19+F$49),F$18+F$19+F$49)))</f>
        <v>0</v>
      </c>
      <c r="G67" s="545">
        <f>IF(OR(Info!$V$9=0,Info!$V$9=1),IF(G$49&gt;0,IF(G$51&lt;=G$49,G$18+G$19+G$51,G$18+G$19+G$49),G$18+G$19+G$49)+IF(G$77&gt;0,G$77,0)+IF(G$71-(G$72+G$73+G$74+G$75)&lt;0,G$72+G$73+G$76,G$72+G$73),IF(Info!$V$9=2,IF(G$49&gt;0,IF(G$51&lt;=G$49,G$18+G$19+G$51,G$18+G$19+G$49),G$18+G$19+G$49),IF(G$49&gt;0,IF(G$51&lt;=G$49,G$18+G$19+G$51,G$18+G$19+G$49),G$18+G$19+G$49)))</f>
        <v>0</v>
      </c>
      <c r="H67" s="545">
        <f>IF(OR(Info!$V$9=0,Info!$V$9=1),IF(H$49&gt;0,IF(H$51&lt;=H$49,H$18+H$19+H$51,H$18+H$19+H$49),H$18+H$19+H$49)+IF(H$77&gt;0,H$77,0)+IF(H$71-(H$72+H$73+H$74+H$75)&lt;0,H$72+H$73+H$76,H$72+H$73),IF(Info!$V$9=2,IF(H$49&gt;0,IF(H$51&lt;=H$49,H$18+H$19+H$51,H$18+H$19+H$49),H$18+H$19+H$49),IF(H$49&gt;0,IF(H$51&lt;=H$49,H$18+H$19+H$51,H$18+H$19+H$49),H$18+H$19+H$49)))</f>
        <v>0</v>
      </c>
      <c r="I67" s="545">
        <f>IF(OR(Info!$V$9=0,Info!$V$9=1),IF(I$49&gt;0,IF(I$51&lt;=I$49,I$18+I$19+I$51,I$18+I$19+I$49),I$18+I$19+I$49)+IF(I$77&gt;0,I$77,0)+IF(I$71-(I$72+I$73+I$74+I$75)&lt;0,I$72+I$73+I$76,I$72+I$73),IF(Info!$V$9=2,IF(I$49&gt;0,IF(I$51&lt;=I$49,I$18+I$19+I$51,I$18+I$19+I$49),I$18+I$19+I$49),IF(I$49&gt;0,IF(I$51&lt;=I$49,I$18+I$19+I$51,I$18+I$19+I$49),I$18+I$19+I$49)))</f>
        <v>0</v>
      </c>
      <c r="J67" s="545">
        <f>IF(OR(Info!$V$9=0,Info!$V$9=1),IF(J$49&gt;0,IF(J$51&lt;=J$49,J$18+J$19+J$51,J$18+J$19+J$49),J$18+J$19+J$49)+IF(J$77&gt;0,J$77,0)+IF(J$71-(J$72+J$73+J$74+J$75)&lt;0,J$72+J$73+J$76,J$72+J$73),IF(Info!$V$9=2,IF(J$49&gt;0,IF(J$51&lt;=J$49,J$18+J$19+J$51,J$18+J$19+J$49),J$18+J$19+J$49),IF(J$49&gt;0,IF(J$51&lt;=J$49,J$18+J$19+J$51,J$18+J$19+J$49),J$18+J$19+J$49)))</f>
        <v>0</v>
      </c>
      <c r="K67" s="545">
        <f>IF(OR(Info!$V$9=0,Info!$V$9=1),IF(K$49&gt;0,IF(K$51&lt;=K$49,K$18+K$19+K$51,K$18+K$19+K$49),K$18+K$19+K$49)+IF(K$77&gt;0,K$77,0)+IF(K$71-(K$72+K$73+K$74+K$75)&lt;0,K$72+K$73+K$76,K$72+K$73),IF(Info!$V$9=2,IF(K$49&gt;0,IF(K$51&lt;=K$49,K$18+K$19+K$51,K$18+K$19+K$49),K$18+K$19+K$49),IF(K$49&gt;0,IF(K$51&lt;=K$49,K$18+K$19+K$51,K$18+K$19+K$49),K$18+K$19+K$49)))</f>
        <v>0</v>
      </c>
      <c r="L67" s="545">
        <f>IF(OR(Info!$V$9=0,Info!$V$9=1),IF(L$49&gt;0,IF(L$51&lt;=L$49,L$18+L$19+L$51,L$18+L$19+L$49),L$18+L$19+L$49)+IF(L$77&gt;0,L$77,0)+IF(L$71-(L$72+L$73+L$74+L$75)&lt;0,L$72+L$73+L$76,L$72+L$73),IF(Info!$V$9=2,IF(L$49&gt;0,IF(L$51&lt;=L$49,L$18+L$19+L$51,L$18+L$19+L$49),L$18+L$19+L$49),IF(L$49&gt;0,IF(L$51&lt;=L$49,L$18+L$19+L$51,L$18+L$19+L$49),L$18+L$19+L$49)))</f>
        <v>0</v>
      </c>
      <c r="M67" s="545">
        <f>IF(OR(Info!$V$9=0,Info!$V$9=1),IF(M$49&gt;0,IF(M$51&lt;=M$49,M$18+M$19+M$51,M$18+M$19+M$49),M$18+M$19+M$49)+IF(M$77&gt;0,M$77,0)+IF(M$71-(M$72+M$73+M$74+M$75)&lt;0,M$72+M$73+M$76,M$72+M$73),IF(Info!$V$9=2,IF(M$49&gt;0,IF(M$51&lt;=M$49,M$18+M$19+M$51,M$18+M$19+M$49),M$18+M$19+M$49),IF(M$49&gt;0,IF(M$51&lt;=M$49,M$18+M$19+M$51,M$18+M$19+M$49),M$18+M$19+M$49)))</f>
        <v>0</v>
      </c>
      <c r="N67" s="545">
        <f>IF(OR(Info!$V$9=0,Info!$V$9=1),IF(N$49&gt;0,IF(N$51&lt;=N$49,N$18+N$19+N$51,N$18+N$19+N$49),N$18+N$19+N$49)+IF(N$77&gt;0,N$77,0)+IF(N$71-(N$72+N$73+N$74+N$75)&lt;0,N$72+N$73+N$76,N$72+N$73),IF(Info!$V$9=2,IF(N$49&gt;0,IF(N$51&lt;=N$49,N$18+N$19+N$51,N$18+N$19+N$49),N$18+N$19+N$49),IF(N$49&gt;0,IF(N$51&lt;=N$49,N$18+N$19+N$51,N$18+N$19+N$49),N$18+N$19+N$49)))</f>
        <v>0</v>
      </c>
      <c r="O67" s="545">
        <f>IF(OR(Info!$V$9=0,Info!$V$9=1),IF(O$49&gt;0,IF(O$51&lt;=O$49,O$18+O$19+O$51,O$18+O$19+O$49),O$18+O$19+O$49)+IF(O$77&gt;0,O$77,0)+IF(O$71-(O$72+O$73+O$74+O$75)&lt;0,O$72+O$73+O$76,O$72+O$73),IF(Info!$V$9=2,IF(O$49&gt;0,IF(O$51&lt;=O$49,O$18+O$19+O$51,O$18+O$19+O$49),O$18+O$19+O$49),IF(O$49&gt;0,IF(O$51&lt;=O$49,O$18+O$19+O$51,O$18+O$19+O$49),O$18+O$19+O$49)))</f>
        <v>0</v>
      </c>
      <c r="P67" s="545">
        <f>IF(OR(Info!$V$9=0,Info!$V$9=1),IF(P$49&gt;0,IF(P$51&lt;=P$49,P$18+P$19+P$51,P$18+P$19+P$49),P$18+P$19+P$49)+IF(P$77&gt;0,P$77,0)+IF(P$71-(P$72+P$73+P$74+P$75)&lt;0,P$72+P$73+P$76,P$72+P$73),IF(Info!$V$9=2,IF(P$49&gt;0,IF(P$51&lt;=P$49,P$18+P$19+P$51,P$18+P$19+P$49),P$18+P$19+P$49),IF(P$49&gt;0,IF(P$51&lt;=P$49,P$18+P$19+P$51,P$18+P$19+P$49),P$18+P$19+P$49)))</f>
        <v>0</v>
      </c>
      <c r="Q67" s="545">
        <f>IF(OR(Info!$V$9=0,Info!$V$9=1),IF(Q$49&gt;0,IF(Q$51&lt;=Q$49,Q$18+Q$19+Q$51,Q$18+Q$19+Q$49),Q$18+Q$19+Q$49)+IF(Q$77&gt;0,Q$77,0)+IF(Q$71-(Q$72+Q$73+Q$74+Q$75)&lt;0,Q$72+Q$73+Q$76,Q$72+Q$73),IF(Info!$V$9=2,IF(Q$49&gt;0,IF(Q$51&lt;=Q$49,Q$18+Q$19+Q$51,Q$18+Q$19+Q$49),Q$18+Q$19+Q$49),IF(Q$49&gt;0,IF(Q$51&lt;=Q$49,Q$18+Q$19+Q$51,Q$18+Q$19+Q$49),Q$18+Q$19+Q$49)))</f>
        <v>0</v>
      </c>
      <c r="R67" s="545">
        <f>IF(OR(Info!$V$9=0,Info!$V$9=1),IF(R$49&gt;0,IF(R$51&lt;=R$49,R$18+R$19+R$51,R$18+R$19+R$49),R$18+R$19+R$49)+IF(R$77&gt;0,R$77,0)+IF(R$71-(R$72+R$73+R$74+R$75)&lt;0,R$72+R$73+R$76,R$72+R$73),IF(Info!$V$9=2,IF(R$49&gt;0,IF(R$51&lt;=R$49,R$18+R$19+R$51,R$18+R$19+R$49),R$18+R$19+R$49),IF(R$49&gt;0,IF(R$51&lt;=R$49,R$18+R$19+R$51,R$18+R$19+R$49),R$18+R$19+R$49)))</f>
        <v>0</v>
      </c>
      <c r="S67" s="545">
        <f>IF(OR(Info!$V$9=0,Info!$V$9=1),IF(S$49&gt;0,IF(S$51&lt;=S$49,S$18+S$19+S$51,S$18+S$19+S$49),S$18+S$19+S$49)+IF(S$77&gt;0,S$77,0)+IF(S$71-(S$72+S$73+S$74+S$75)&lt;0,S$72+S$73+S$76,S$72+S$73),IF(Info!$V$9=2,IF(S$49&gt;0,IF(S$51&lt;=S$49,S$18+S$19+S$51,S$18+S$19+S$49),S$18+S$19+S$49),IF(S$49&gt;0,IF(S$51&lt;=S$49,S$18+S$19+S$51,S$18+S$19+S$49),S$18+S$19+S$49)))</f>
        <v>0</v>
      </c>
      <c r="T67" s="545">
        <f>IF(OR(Info!$V$9=0,Info!$V$9=1),IF(T$49&gt;0,IF(T$51&lt;=T$49,T$18+T$19+T$51,T$18+T$19+T$49),T$18+T$19+T$49)+IF(T$77&gt;0,T$77,0)+IF(T$71-(T$72+T$73+T$74+T$75)&lt;0,T$72+T$73+T$76,T$72+T$73),IF(Info!$V$9=2,IF(T$49&gt;0,IF(T$51&lt;=T$49,T$18+T$19+T$51,T$18+T$19+T$49),T$18+T$19+T$49),IF(T$49&gt;0,IF(T$51&lt;=T$49,T$18+T$19+T$51,T$18+T$19+T$49),T$18+T$19+T$49)))</f>
        <v>0</v>
      </c>
      <c r="U67" s="545">
        <f>IF(OR(Info!$V$9=0,Info!$V$9=1),IF(U$49&gt;0,IF(U$51&lt;=U$49,U$18+U$19+U$51,U$18+U$19+U$49),U$18+U$19+U$49)+IF(U$77&gt;0,U$77,0)+IF(U$71-(U$72+U$73+U$74+U$75)&lt;0,U$72+U$73+U$76,U$72+U$73),IF(Info!$V$9=2,IF(U$49&gt;0,IF(U$51&lt;=U$49,U$18+U$19+U$51,U$18+U$19+U$49),U$18+U$19+U$49),IF(U$49&gt;0,IF(U$51&lt;=U$49,U$18+U$19+U$51,U$18+U$19+U$49),U$18+U$19+U$49)))</f>
        <v>0</v>
      </c>
      <c r="V67" s="545">
        <f>IF(OR(Info!$V$9=0,Info!$V$9=1),IF(V$49&gt;0,IF(V$51&lt;=V$49,V$18+V$19+V$51,V$18+V$19+V$49),V$18+V$19+V$49)+IF(V$77&gt;0,V$77,0)+IF(V$71-(V$72+V$73+V$74+V$75)&lt;0,V$72+V$73+V$76,V$72+V$73),IF(Info!$V$9=2,IF(V$49&gt;0,IF(V$51&lt;=V$49,V$18+V$19+V$51,V$18+V$19+V$49),V$18+V$19+V$49),IF(V$49&gt;0,IF(V$51&lt;=V$49,V$18+V$19+V$51,V$18+V$19+V$49),V$18+V$19+V$49)))</f>
        <v>0</v>
      </c>
      <c r="W67" s="545">
        <f>IF(OR(Info!$V$9=0,Info!$V$9=1),IF(W$49&gt;0,IF(W$51&lt;=W$49,W$18+W$19+W$51,W$18+W$19+W$49),W$18+W$19+W$49)+IF(W$77&gt;0,W$77,0)+IF(W$71-(W$72+W$73+W$74+W$75)&lt;0,W$72+W$73+W$76,W$72+W$73),IF(Info!$V$9=2,IF(W$49&gt;0,IF(W$51&lt;=W$49,W$18+W$19+W$51,W$18+W$19+W$49),W$18+W$19+W$49),IF(W$49&gt;0,IF(W$51&lt;=W$49,W$18+W$19+W$51,W$18+W$19+W$49),W$18+W$19+W$49)))</f>
        <v>0</v>
      </c>
      <c r="X67" s="545">
        <f>IF(OR(Info!$V$9=0,Info!$V$9=1),IF(X$49&gt;0,IF(X$51&lt;=X$49,X$18+X$19+X$51,X$18+X$19+X$49),X$18+X$19+X$49)+IF(X$77&gt;0,X$77,0)+IF(X$71-(X$72+X$73+X$74+X$75)&lt;0,X$72+X$73+X$76,X$72+X$73),IF(Info!$V$9=2,IF(X$49&gt;0,IF(X$51&lt;=X$49,X$18+X$19+X$51,X$18+X$19+X$49),X$18+X$19+X$49),IF(X$49&gt;0,IF(X$51&lt;=X$49,X$18+X$19+X$51,X$18+X$19+X$49),X$18+X$19+X$49)))</f>
        <v>0</v>
      </c>
      <c r="Y67" s="545">
        <f>IF(OR(Info!$V$9=0,Info!$V$9=1),IF(Y$49&gt;0,IF(Y$51&lt;=Y$49,Y$18+Y$19+Y$51,Y$18+Y$19+Y$49),Y$18+Y$19+Y$49)+IF(Y$77&gt;0,Y$77,0)+IF(Y$71-(Y$72+Y$73+Y$74+Y$75)&lt;0,Y$72+Y$73+Y$76,Y$72+Y$73),IF(Info!$V$9=2,IF(Y$49&gt;0,IF(Y$51&lt;=Y$49,Y$18+Y$19+Y$51,Y$18+Y$19+Y$49),Y$18+Y$19+Y$49),IF(Y$49&gt;0,IF(Y$51&lt;=Y$49,Y$18+Y$19+Y$51,Y$18+Y$19+Y$49),Y$18+Y$19+Y$49)))</f>
        <v>0</v>
      </c>
    </row>
    <row r="68" spans="1:25" x14ac:dyDescent="0.3">
      <c r="A68" s="441"/>
      <c r="B68" s="469" t="s">
        <v>268</v>
      </c>
      <c r="C68" s="470"/>
      <c r="D68" s="82"/>
      <c r="E68" s="460"/>
      <c r="F68" s="471"/>
      <c r="G68" s="472"/>
      <c r="H68" s="471"/>
      <c r="I68" s="472"/>
      <c r="J68" s="471"/>
      <c r="K68" s="472"/>
      <c r="L68" s="471"/>
      <c r="M68" s="472"/>
      <c r="N68" s="471"/>
      <c r="O68" s="472"/>
      <c r="P68" s="471"/>
      <c r="Q68" s="472"/>
      <c r="R68" s="471"/>
      <c r="S68" s="472"/>
      <c r="T68" s="471"/>
      <c r="U68" s="472"/>
      <c r="V68" s="471"/>
      <c r="W68" s="472"/>
      <c r="X68" s="471"/>
      <c r="Y68" s="472"/>
    </row>
    <row r="69" spans="1:25" x14ac:dyDescent="0.3">
      <c r="A69" s="661"/>
      <c r="B69" s="641" t="s">
        <v>82</v>
      </c>
      <c r="C69" s="641"/>
      <c r="D69" s="642"/>
      <c r="E69" s="635" t="s">
        <v>37</v>
      </c>
      <c r="F69" s="34">
        <f>F42</f>
        <v>1</v>
      </c>
      <c r="G69" s="35"/>
      <c r="H69" s="34">
        <f>H42</f>
        <v>2</v>
      </c>
      <c r="I69" s="35"/>
      <c r="J69" s="34">
        <f>J42</f>
        <v>3</v>
      </c>
      <c r="K69" s="35"/>
      <c r="L69" s="34">
        <f>L42</f>
        <v>4</v>
      </c>
      <c r="M69" s="35"/>
      <c r="N69" s="34">
        <f>N42</f>
        <v>5</v>
      </c>
      <c r="O69" s="35"/>
      <c r="P69" s="34">
        <f>P42</f>
        <v>6</v>
      </c>
      <c r="Q69" s="35"/>
      <c r="R69" s="34">
        <f>R42</f>
        <v>7</v>
      </c>
      <c r="S69" s="35"/>
      <c r="T69" s="34">
        <f>T42</f>
        <v>8</v>
      </c>
      <c r="U69" s="35"/>
      <c r="V69" s="34">
        <f>V42</f>
        <v>9</v>
      </c>
      <c r="W69" s="35"/>
      <c r="X69" s="34">
        <f>X42</f>
        <v>10</v>
      </c>
      <c r="Y69" s="35"/>
    </row>
    <row r="70" spans="1:25" x14ac:dyDescent="0.3">
      <c r="A70" s="661"/>
      <c r="B70" s="644" t="s">
        <v>83</v>
      </c>
      <c r="C70" s="644"/>
      <c r="D70" s="645"/>
      <c r="E70" s="636"/>
      <c r="F70" s="36" t="s">
        <v>38</v>
      </c>
      <c r="G70" s="37" t="s">
        <v>39</v>
      </c>
      <c r="H70" s="36" t="s">
        <v>38</v>
      </c>
      <c r="I70" s="37" t="s">
        <v>39</v>
      </c>
      <c r="J70" s="36" t="s">
        <v>38</v>
      </c>
      <c r="K70" s="37" t="s">
        <v>39</v>
      </c>
      <c r="L70" s="36" t="s">
        <v>38</v>
      </c>
      <c r="M70" s="37" t="s">
        <v>39</v>
      </c>
      <c r="N70" s="36" t="s">
        <v>38</v>
      </c>
      <c r="O70" s="37" t="s">
        <v>39</v>
      </c>
      <c r="P70" s="36" t="s">
        <v>38</v>
      </c>
      <c r="Q70" s="37" t="s">
        <v>39</v>
      </c>
      <c r="R70" s="36" t="s">
        <v>38</v>
      </c>
      <c r="S70" s="37" t="s">
        <v>39</v>
      </c>
      <c r="T70" s="36" t="s">
        <v>38</v>
      </c>
      <c r="U70" s="37" t="s">
        <v>39</v>
      </c>
      <c r="V70" s="36" t="s">
        <v>38</v>
      </c>
      <c r="W70" s="37" t="s">
        <v>39</v>
      </c>
      <c r="X70" s="36" t="s">
        <v>38</v>
      </c>
      <c r="Y70" s="37" t="s">
        <v>39</v>
      </c>
    </row>
    <row r="71" spans="1:25" x14ac:dyDescent="0.3">
      <c r="A71" s="473" t="s">
        <v>50</v>
      </c>
      <c r="B71" s="78" t="s">
        <v>84</v>
      </c>
      <c r="C71" s="474"/>
      <c r="D71" s="474"/>
      <c r="E71" s="79" t="s">
        <v>41</v>
      </c>
      <c r="F71" s="306">
        <f t="shared" ref="F71:W71" si="99">F21</f>
        <v>0</v>
      </c>
      <c r="G71" s="306">
        <f t="shared" si="99"/>
        <v>0</v>
      </c>
      <c r="H71" s="305">
        <f t="shared" si="99"/>
        <v>0</v>
      </c>
      <c r="I71" s="305">
        <f t="shared" si="99"/>
        <v>0</v>
      </c>
      <c r="J71" s="305">
        <f t="shared" si="99"/>
        <v>0</v>
      </c>
      <c r="K71" s="305">
        <f t="shared" si="99"/>
        <v>0</v>
      </c>
      <c r="L71" s="305">
        <f t="shared" si="99"/>
        <v>0</v>
      </c>
      <c r="M71" s="305">
        <f t="shared" si="99"/>
        <v>0</v>
      </c>
      <c r="N71" s="305">
        <f t="shared" si="99"/>
        <v>0</v>
      </c>
      <c r="O71" s="305">
        <f t="shared" si="99"/>
        <v>0</v>
      </c>
      <c r="P71" s="305">
        <f t="shared" si="99"/>
        <v>0</v>
      </c>
      <c r="Q71" s="305">
        <f t="shared" si="99"/>
        <v>0</v>
      </c>
      <c r="R71" s="305">
        <f t="shared" si="99"/>
        <v>0</v>
      </c>
      <c r="S71" s="305">
        <f t="shared" si="99"/>
        <v>0</v>
      </c>
      <c r="T71" s="305">
        <f t="shared" si="99"/>
        <v>0</v>
      </c>
      <c r="U71" s="305">
        <f t="shared" si="99"/>
        <v>0</v>
      </c>
      <c r="V71" s="305">
        <f t="shared" si="99"/>
        <v>0</v>
      </c>
      <c r="W71" s="305">
        <f t="shared" si="99"/>
        <v>0</v>
      </c>
      <c r="X71" s="305">
        <f t="shared" ref="X71:Y71" si="100">X21</f>
        <v>0</v>
      </c>
      <c r="Y71" s="305">
        <f t="shared" si="100"/>
        <v>0</v>
      </c>
    </row>
    <row r="72" spans="1:25" ht="28.95" customHeight="1" x14ac:dyDescent="0.3">
      <c r="A72" s="473" t="s">
        <v>85</v>
      </c>
      <c r="B72" s="156" t="s">
        <v>209</v>
      </c>
      <c r="C72" s="501"/>
      <c r="D72" s="475"/>
      <c r="E72" s="80" t="s">
        <v>41</v>
      </c>
      <c r="F72" s="579">
        <v>0</v>
      </c>
      <c r="G72" s="579">
        <v>0</v>
      </c>
      <c r="H72" s="579">
        <f t="shared" ref="H72:I75" si="101">F72</f>
        <v>0</v>
      </c>
      <c r="I72" s="579">
        <f t="shared" si="101"/>
        <v>0</v>
      </c>
      <c r="J72" s="579">
        <f t="shared" ref="J72:W75" si="102">H72</f>
        <v>0</v>
      </c>
      <c r="K72" s="579">
        <f t="shared" si="102"/>
        <v>0</v>
      </c>
      <c r="L72" s="579">
        <f t="shared" si="102"/>
        <v>0</v>
      </c>
      <c r="M72" s="579">
        <f t="shared" si="102"/>
        <v>0</v>
      </c>
      <c r="N72" s="579">
        <f t="shared" si="102"/>
        <v>0</v>
      </c>
      <c r="O72" s="579">
        <f t="shared" si="102"/>
        <v>0</v>
      </c>
      <c r="P72" s="579">
        <f t="shared" si="102"/>
        <v>0</v>
      </c>
      <c r="Q72" s="579">
        <f t="shared" si="102"/>
        <v>0</v>
      </c>
      <c r="R72" s="579">
        <f t="shared" si="102"/>
        <v>0</v>
      </c>
      <c r="S72" s="579">
        <f t="shared" si="102"/>
        <v>0</v>
      </c>
      <c r="T72" s="579">
        <f t="shared" si="102"/>
        <v>0</v>
      </c>
      <c r="U72" s="579">
        <f t="shared" si="102"/>
        <v>0</v>
      </c>
      <c r="V72" s="579">
        <f t="shared" si="102"/>
        <v>0</v>
      </c>
      <c r="W72" s="579">
        <f t="shared" si="102"/>
        <v>0</v>
      </c>
      <c r="X72" s="579">
        <f t="shared" ref="X72:X75" si="103">V72</f>
        <v>0</v>
      </c>
      <c r="Y72" s="579">
        <f t="shared" ref="Y72:Y75" si="104">W72</f>
        <v>0</v>
      </c>
    </row>
    <row r="73" spans="1:25" ht="43.2" customHeight="1" x14ac:dyDescent="0.3">
      <c r="A73" s="473" t="s">
        <v>86</v>
      </c>
      <c r="B73" s="156" t="s">
        <v>87</v>
      </c>
      <c r="C73" s="501"/>
      <c r="D73" s="475"/>
      <c r="E73" s="80" t="s">
        <v>41</v>
      </c>
      <c r="F73" s="579">
        <v>0</v>
      </c>
      <c r="G73" s="579">
        <v>0</v>
      </c>
      <c r="H73" s="579">
        <f t="shared" si="101"/>
        <v>0</v>
      </c>
      <c r="I73" s="579">
        <f t="shared" si="101"/>
        <v>0</v>
      </c>
      <c r="J73" s="579">
        <f t="shared" si="102"/>
        <v>0</v>
      </c>
      <c r="K73" s="579">
        <f t="shared" si="102"/>
        <v>0</v>
      </c>
      <c r="L73" s="579">
        <f t="shared" si="102"/>
        <v>0</v>
      </c>
      <c r="M73" s="579">
        <f t="shared" si="102"/>
        <v>0</v>
      </c>
      <c r="N73" s="579">
        <f t="shared" si="102"/>
        <v>0</v>
      </c>
      <c r="O73" s="579">
        <f t="shared" si="102"/>
        <v>0</v>
      </c>
      <c r="P73" s="579">
        <f t="shared" si="102"/>
        <v>0</v>
      </c>
      <c r="Q73" s="579">
        <f t="shared" si="102"/>
        <v>0</v>
      </c>
      <c r="R73" s="579">
        <f t="shared" si="102"/>
        <v>0</v>
      </c>
      <c r="S73" s="579">
        <f t="shared" si="102"/>
        <v>0</v>
      </c>
      <c r="T73" s="579">
        <f t="shared" si="102"/>
        <v>0</v>
      </c>
      <c r="U73" s="579">
        <f t="shared" si="102"/>
        <v>0</v>
      </c>
      <c r="V73" s="579">
        <f t="shared" si="102"/>
        <v>0</v>
      </c>
      <c r="W73" s="579">
        <f t="shared" si="102"/>
        <v>0</v>
      </c>
      <c r="X73" s="579">
        <f t="shared" si="103"/>
        <v>0</v>
      </c>
      <c r="Y73" s="579">
        <f t="shared" si="104"/>
        <v>0</v>
      </c>
    </row>
    <row r="74" spans="1:25" ht="43.2" customHeight="1" x14ac:dyDescent="0.3">
      <c r="A74" s="473" t="s">
        <v>88</v>
      </c>
      <c r="B74" s="156" t="s">
        <v>208</v>
      </c>
      <c r="C74" s="475"/>
      <c r="D74" s="475"/>
      <c r="E74" s="80" t="s">
        <v>41</v>
      </c>
      <c r="F74" s="579">
        <v>0</v>
      </c>
      <c r="G74" s="579">
        <v>0</v>
      </c>
      <c r="H74" s="579">
        <f t="shared" si="101"/>
        <v>0</v>
      </c>
      <c r="I74" s="579">
        <f t="shared" si="101"/>
        <v>0</v>
      </c>
      <c r="J74" s="579">
        <f t="shared" si="102"/>
        <v>0</v>
      </c>
      <c r="K74" s="579">
        <f t="shared" si="102"/>
        <v>0</v>
      </c>
      <c r="L74" s="579">
        <f t="shared" si="102"/>
        <v>0</v>
      </c>
      <c r="M74" s="579">
        <f t="shared" si="102"/>
        <v>0</v>
      </c>
      <c r="N74" s="579">
        <f t="shared" si="102"/>
        <v>0</v>
      </c>
      <c r="O74" s="579">
        <f t="shared" si="102"/>
        <v>0</v>
      </c>
      <c r="P74" s="579">
        <f t="shared" si="102"/>
        <v>0</v>
      </c>
      <c r="Q74" s="579">
        <f t="shared" si="102"/>
        <v>0</v>
      </c>
      <c r="R74" s="579">
        <f t="shared" si="102"/>
        <v>0</v>
      </c>
      <c r="S74" s="579">
        <f t="shared" si="102"/>
        <v>0</v>
      </c>
      <c r="T74" s="579">
        <f t="shared" si="102"/>
        <v>0</v>
      </c>
      <c r="U74" s="579">
        <f t="shared" si="102"/>
        <v>0</v>
      </c>
      <c r="V74" s="579">
        <f t="shared" si="102"/>
        <v>0</v>
      </c>
      <c r="W74" s="579">
        <f t="shared" si="102"/>
        <v>0</v>
      </c>
      <c r="X74" s="579">
        <f t="shared" si="103"/>
        <v>0</v>
      </c>
      <c r="Y74" s="579">
        <f t="shared" si="104"/>
        <v>0</v>
      </c>
    </row>
    <row r="75" spans="1:25" ht="43.2" customHeight="1" x14ac:dyDescent="0.3">
      <c r="A75" s="473" t="s">
        <v>89</v>
      </c>
      <c r="B75" s="156" t="s">
        <v>90</v>
      </c>
      <c r="C75" s="475"/>
      <c r="D75" s="475"/>
      <c r="E75" s="80" t="s">
        <v>41</v>
      </c>
      <c r="F75" s="579">
        <v>0</v>
      </c>
      <c r="G75" s="579">
        <v>0</v>
      </c>
      <c r="H75" s="579">
        <f t="shared" si="101"/>
        <v>0</v>
      </c>
      <c r="I75" s="579">
        <f t="shared" si="101"/>
        <v>0</v>
      </c>
      <c r="J75" s="579">
        <f t="shared" si="102"/>
        <v>0</v>
      </c>
      <c r="K75" s="579">
        <f t="shared" si="102"/>
        <v>0</v>
      </c>
      <c r="L75" s="579">
        <f t="shared" si="102"/>
        <v>0</v>
      </c>
      <c r="M75" s="579">
        <f t="shared" si="102"/>
        <v>0</v>
      </c>
      <c r="N75" s="579">
        <f t="shared" si="102"/>
        <v>0</v>
      </c>
      <c r="O75" s="579">
        <f t="shared" si="102"/>
        <v>0</v>
      </c>
      <c r="P75" s="579">
        <f t="shared" si="102"/>
        <v>0</v>
      </c>
      <c r="Q75" s="579">
        <f t="shared" si="102"/>
        <v>0</v>
      </c>
      <c r="R75" s="579">
        <f t="shared" si="102"/>
        <v>0</v>
      </c>
      <c r="S75" s="579">
        <f t="shared" si="102"/>
        <v>0</v>
      </c>
      <c r="T75" s="579">
        <f t="shared" si="102"/>
        <v>0</v>
      </c>
      <c r="U75" s="579">
        <f t="shared" si="102"/>
        <v>0</v>
      </c>
      <c r="V75" s="579">
        <f t="shared" si="102"/>
        <v>0</v>
      </c>
      <c r="W75" s="579">
        <f t="shared" si="102"/>
        <v>0</v>
      </c>
      <c r="X75" s="579">
        <f t="shared" si="103"/>
        <v>0</v>
      </c>
      <c r="Y75" s="579">
        <f t="shared" si="104"/>
        <v>0</v>
      </c>
    </row>
    <row r="76" spans="1:25" x14ac:dyDescent="0.3">
      <c r="A76" s="473" t="s">
        <v>91</v>
      </c>
      <c r="B76" s="156" t="s">
        <v>92</v>
      </c>
      <c r="C76" s="475"/>
      <c r="D76" s="475"/>
      <c r="E76" s="80" t="s">
        <v>41</v>
      </c>
      <c r="F76" s="553">
        <f t="shared" ref="F76:W76" si="105">+F71-F72-F73-F74-F75</f>
        <v>0</v>
      </c>
      <c r="G76" s="553">
        <f t="shared" si="105"/>
        <v>0</v>
      </c>
      <c r="H76" s="553">
        <f t="shared" si="105"/>
        <v>0</v>
      </c>
      <c r="I76" s="553">
        <f t="shared" si="105"/>
        <v>0</v>
      </c>
      <c r="J76" s="553">
        <f t="shared" si="105"/>
        <v>0</v>
      </c>
      <c r="K76" s="553">
        <f t="shared" si="105"/>
        <v>0</v>
      </c>
      <c r="L76" s="553">
        <f t="shared" si="105"/>
        <v>0</v>
      </c>
      <c r="M76" s="553">
        <f t="shared" si="105"/>
        <v>0</v>
      </c>
      <c r="N76" s="553">
        <f t="shared" si="105"/>
        <v>0</v>
      </c>
      <c r="O76" s="553">
        <f t="shared" si="105"/>
        <v>0</v>
      </c>
      <c r="P76" s="553">
        <f t="shared" si="105"/>
        <v>0</v>
      </c>
      <c r="Q76" s="553">
        <f t="shared" si="105"/>
        <v>0</v>
      </c>
      <c r="R76" s="553">
        <f t="shared" si="105"/>
        <v>0</v>
      </c>
      <c r="S76" s="553">
        <f t="shared" si="105"/>
        <v>0</v>
      </c>
      <c r="T76" s="553">
        <f t="shared" si="105"/>
        <v>0</v>
      </c>
      <c r="U76" s="553">
        <f t="shared" si="105"/>
        <v>0</v>
      </c>
      <c r="V76" s="553">
        <f t="shared" si="105"/>
        <v>0</v>
      </c>
      <c r="W76" s="553">
        <f t="shared" si="105"/>
        <v>0</v>
      </c>
      <c r="X76" s="553">
        <f t="shared" ref="X76:Y76" si="106">+X71-X72-X73-X74-X75</f>
        <v>0</v>
      </c>
      <c r="Y76" s="553">
        <f t="shared" si="106"/>
        <v>0</v>
      </c>
    </row>
    <row r="77" spans="1:25" ht="28.8" x14ac:dyDescent="0.3">
      <c r="A77" s="473" t="s">
        <v>93</v>
      </c>
      <c r="B77" s="156" t="s">
        <v>94</v>
      </c>
      <c r="C77" s="501"/>
      <c r="D77" s="475"/>
      <c r="E77" s="80" t="s">
        <v>41</v>
      </c>
      <c r="F77" s="579">
        <v>0</v>
      </c>
      <c r="G77" s="579">
        <v>0</v>
      </c>
      <c r="H77" s="579">
        <f>F77</f>
        <v>0</v>
      </c>
      <c r="I77" s="579">
        <f>G77</f>
        <v>0</v>
      </c>
      <c r="J77" s="579">
        <f t="shared" ref="J77:W77" si="107">H77</f>
        <v>0</v>
      </c>
      <c r="K77" s="579">
        <f t="shared" si="107"/>
        <v>0</v>
      </c>
      <c r="L77" s="579">
        <f t="shared" si="107"/>
        <v>0</v>
      </c>
      <c r="M77" s="579">
        <f t="shared" si="107"/>
        <v>0</v>
      </c>
      <c r="N77" s="579">
        <f t="shared" si="107"/>
        <v>0</v>
      </c>
      <c r="O77" s="579">
        <f t="shared" si="107"/>
        <v>0</v>
      </c>
      <c r="P77" s="579">
        <f t="shared" si="107"/>
        <v>0</v>
      </c>
      <c r="Q77" s="579">
        <f t="shared" si="107"/>
        <v>0</v>
      </c>
      <c r="R77" s="579">
        <f t="shared" si="107"/>
        <v>0</v>
      </c>
      <c r="S77" s="579">
        <f t="shared" si="107"/>
        <v>0</v>
      </c>
      <c r="T77" s="579">
        <f t="shared" si="107"/>
        <v>0</v>
      </c>
      <c r="U77" s="579">
        <f t="shared" si="107"/>
        <v>0</v>
      </c>
      <c r="V77" s="579">
        <f t="shared" si="107"/>
        <v>0</v>
      </c>
      <c r="W77" s="579">
        <f t="shared" si="107"/>
        <v>0</v>
      </c>
      <c r="X77" s="579">
        <f t="shared" ref="X77" si="108">V77</f>
        <v>0</v>
      </c>
      <c r="Y77" s="579">
        <f t="shared" ref="Y77" si="109">W77</f>
        <v>0</v>
      </c>
    </row>
    <row r="78" spans="1:25" ht="43.2" x14ac:dyDescent="0.3">
      <c r="A78" s="473" t="s">
        <v>95</v>
      </c>
      <c r="B78" s="156" t="s">
        <v>96</v>
      </c>
      <c r="C78" s="475"/>
      <c r="D78" s="475"/>
      <c r="E78" s="80" t="s">
        <v>41</v>
      </c>
      <c r="F78" s="553">
        <f t="shared" ref="F78:W78" si="110">IFERROR(+IF((F72+F73)&lt;(F79),F74+F75+F79,F72+F73+F74+F75),0)</f>
        <v>0</v>
      </c>
      <c r="G78" s="553">
        <f t="shared" si="110"/>
        <v>0</v>
      </c>
      <c r="H78" s="553">
        <f t="shared" si="110"/>
        <v>0</v>
      </c>
      <c r="I78" s="553">
        <f t="shared" si="110"/>
        <v>0</v>
      </c>
      <c r="J78" s="553">
        <f t="shared" si="110"/>
        <v>0</v>
      </c>
      <c r="K78" s="553">
        <f t="shared" si="110"/>
        <v>0</v>
      </c>
      <c r="L78" s="553">
        <f t="shared" si="110"/>
        <v>0</v>
      </c>
      <c r="M78" s="553">
        <f t="shared" si="110"/>
        <v>0</v>
      </c>
      <c r="N78" s="553">
        <f t="shared" si="110"/>
        <v>0</v>
      </c>
      <c r="O78" s="553">
        <f t="shared" si="110"/>
        <v>0</v>
      </c>
      <c r="P78" s="553">
        <f t="shared" si="110"/>
        <v>0</v>
      </c>
      <c r="Q78" s="553">
        <f t="shared" si="110"/>
        <v>0</v>
      </c>
      <c r="R78" s="553">
        <f t="shared" si="110"/>
        <v>0</v>
      </c>
      <c r="S78" s="553">
        <f t="shared" si="110"/>
        <v>0</v>
      </c>
      <c r="T78" s="553">
        <f t="shared" si="110"/>
        <v>0</v>
      </c>
      <c r="U78" s="553">
        <f t="shared" si="110"/>
        <v>0</v>
      </c>
      <c r="V78" s="553">
        <f t="shared" si="110"/>
        <v>0</v>
      </c>
      <c r="W78" s="553">
        <f t="shared" si="110"/>
        <v>0</v>
      </c>
      <c r="X78" s="553">
        <f t="shared" ref="X78:Y78" si="111">IFERROR(+IF((X72+X73)&lt;(X79),X74+X75+X79,X72+X73+X74+X75),0)</f>
        <v>0</v>
      </c>
      <c r="Y78" s="553">
        <f t="shared" si="111"/>
        <v>0</v>
      </c>
    </row>
    <row r="79" spans="1:25" ht="42.6" customHeight="1" x14ac:dyDescent="0.3">
      <c r="A79" s="473" t="s">
        <v>97</v>
      </c>
      <c r="B79" s="156" t="s">
        <v>98</v>
      </c>
      <c r="C79" s="475"/>
      <c r="D79" s="475"/>
      <c r="E79" s="80" t="s">
        <v>41</v>
      </c>
      <c r="F79" s="579">
        <v>0</v>
      </c>
      <c r="G79" s="579">
        <v>0</v>
      </c>
      <c r="H79" s="579">
        <f>F79</f>
        <v>0</v>
      </c>
      <c r="I79" s="579">
        <f>G79</f>
        <v>0</v>
      </c>
      <c r="J79" s="579">
        <f t="shared" ref="J79:W80" si="112">H79</f>
        <v>0</v>
      </c>
      <c r="K79" s="579">
        <f t="shared" si="112"/>
        <v>0</v>
      </c>
      <c r="L79" s="579">
        <f t="shared" si="112"/>
        <v>0</v>
      </c>
      <c r="M79" s="579">
        <f t="shared" si="112"/>
        <v>0</v>
      </c>
      <c r="N79" s="579">
        <f t="shared" si="112"/>
        <v>0</v>
      </c>
      <c r="O79" s="579">
        <f t="shared" si="112"/>
        <v>0</v>
      </c>
      <c r="P79" s="579">
        <f t="shared" si="112"/>
        <v>0</v>
      </c>
      <c r="Q79" s="579">
        <f t="shared" si="112"/>
        <v>0</v>
      </c>
      <c r="R79" s="579">
        <f t="shared" si="112"/>
        <v>0</v>
      </c>
      <c r="S79" s="579">
        <f t="shared" si="112"/>
        <v>0</v>
      </c>
      <c r="T79" s="579">
        <f t="shared" si="112"/>
        <v>0</v>
      </c>
      <c r="U79" s="579">
        <f t="shared" si="112"/>
        <v>0</v>
      </c>
      <c r="V79" s="579">
        <f t="shared" si="112"/>
        <v>0</v>
      </c>
      <c r="W79" s="579">
        <f t="shared" si="112"/>
        <v>0</v>
      </c>
      <c r="X79" s="579">
        <f t="shared" ref="X79:X80" si="113">V79</f>
        <v>0</v>
      </c>
      <c r="Y79" s="579">
        <f t="shared" ref="Y79:Y80" si="114">W79</f>
        <v>0</v>
      </c>
    </row>
    <row r="80" spans="1:25" x14ac:dyDescent="0.3">
      <c r="A80" s="473" t="s">
        <v>99</v>
      </c>
      <c r="B80" s="159" t="s">
        <v>269</v>
      </c>
      <c r="C80" s="476"/>
      <c r="D80" s="476"/>
      <c r="E80" s="160" t="s">
        <v>41</v>
      </c>
      <c r="F80" s="580">
        <v>0</v>
      </c>
      <c r="G80" s="580">
        <v>0</v>
      </c>
      <c r="H80" s="580">
        <f>F80</f>
        <v>0</v>
      </c>
      <c r="I80" s="580">
        <f>G80</f>
        <v>0</v>
      </c>
      <c r="J80" s="580">
        <f t="shared" si="112"/>
        <v>0</v>
      </c>
      <c r="K80" s="580">
        <f t="shared" si="112"/>
        <v>0</v>
      </c>
      <c r="L80" s="580">
        <f t="shared" si="112"/>
        <v>0</v>
      </c>
      <c r="M80" s="580">
        <f t="shared" si="112"/>
        <v>0</v>
      </c>
      <c r="N80" s="580">
        <f t="shared" si="112"/>
        <v>0</v>
      </c>
      <c r="O80" s="580">
        <f t="shared" si="112"/>
        <v>0</v>
      </c>
      <c r="P80" s="580">
        <f t="shared" si="112"/>
        <v>0</v>
      </c>
      <c r="Q80" s="580">
        <f t="shared" si="112"/>
        <v>0</v>
      </c>
      <c r="R80" s="580">
        <f t="shared" si="112"/>
        <v>0</v>
      </c>
      <c r="S80" s="580">
        <f t="shared" si="112"/>
        <v>0</v>
      </c>
      <c r="T80" s="580">
        <f t="shared" si="112"/>
        <v>0</v>
      </c>
      <c r="U80" s="580">
        <f t="shared" si="112"/>
        <v>0</v>
      </c>
      <c r="V80" s="580">
        <f t="shared" si="112"/>
        <v>0</v>
      </c>
      <c r="W80" s="580">
        <f t="shared" si="112"/>
        <v>0</v>
      </c>
      <c r="X80" s="580">
        <f t="shared" si="113"/>
        <v>0</v>
      </c>
      <c r="Y80" s="580">
        <f t="shared" si="114"/>
        <v>0</v>
      </c>
    </row>
    <row r="81" spans="1:25" ht="130.19999999999999" customHeight="1" x14ac:dyDescent="0.3">
      <c r="A81" s="473"/>
      <c r="B81" s="157"/>
      <c r="C81" s="502"/>
      <c r="D81" s="502"/>
      <c r="E81" s="79"/>
      <c r="F81" s="298" t="str">
        <f>IF(SUM(F72+F73+F74+F75)&gt;F21,"Nájemné/pachtovné ve složce Pitná voda (pol. č. 4.4 nepokrývá související náklady (součet 4.4.1+4.4.2+4.4.3+4.4.4) a je nutné jej navýšit!"," ")</f>
        <v xml:space="preserve"> </v>
      </c>
      <c r="G81" s="298" t="str">
        <f>IF(SUM(G72+G73+G74+G75)&gt;G21,"Nájemné/pachtovné ve složce Odpadní voda (pol. č. 4.4 nepokrývá související náklady (součet 4.4.1+4.4.2+4.4.3+4.4.4) a je nutné jej navýšit!"," ")</f>
        <v xml:space="preserve"> </v>
      </c>
      <c r="H81" s="298" t="str">
        <f>IF(SUM(H72+H73+H74+H75)&gt;H21,"Nájemné/pachtovné ve složce Pitná voda (pol. č. 4.4 nepokrývá související náklady (součet 4.4.1+4.4.2+4.4.3+4.4.4) a je nutné jej navýšit!"," ")</f>
        <v xml:space="preserve"> </v>
      </c>
      <c r="I81" s="298" t="str">
        <f>IF(SUM(I72+I73+I74+I75)&gt;I21,"Nájemné/pachtovné ve složce Odpadní voda (pol. č. 4.4 nepokrývá související náklady (součet 4.4.1+4.4.2+4.4.3+4.4.4) a je nutné jej navýšit!"," ")</f>
        <v xml:space="preserve"> </v>
      </c>
      <c r="J81" s="298" t="str">
        <f>IF(SUM(J72+J73+J74+J75)&gt;J21,"Nájemné/pachtovné ve složce Pitná voda (pol. č. 4.4 nepokrývá související náklady (součet 4.4.1+4.4.2+4.4.3+4.4.4) a je nutné jej navýšit!"," ")</f>
        <v xml:space="preserve"> </v>
      </c>
      <c r="K81" s="298" t="str">
        <f>IF(SUM(K72+K73+K74+K75)&gt;K21,"Nájemné/pachtovné ve složce Odpadní voda (pol. č. 4.4 nepokrývá související náklady (součet 4.4.1+4.4.2+4.4.3+4.4.4) a je nutné jej navýšit!"," ")</f>
        <v xml:space="preserve"> </v>
      </c>
      <c r="L81" s="298" t="str">
        <f>IF(SUM(L72+L73+L74+L75)&gt;L21,"Nájemné/pachtovné ve složce Pitná voda (pol. č. 4.4 nepokrývá související náklady (součet 4.4.1+4.4.2+4.4.3+4.4.4) a je nutné jej navýšit!"," ")</f>
        <v xml:space="preserve"> </v>
      </c>
      <c r="M81" s="298" t="str">
        <f>IF(SUM(M72+M73+M74+M75)&gt;M21,"Nájemné/pachtovné ve složce Odpadní voda (pol. č. 4.4 nepokrývá související náklady (součet 4.4.1+4.4.2+4.4.3+4.4.4) a je nutné jej navýšit!"," ")</f>
        <v xml:space="preserve"> </v>
      </c>
      <c r="N81" s="298" t="str">
        <f>IF(SUM(N72+N73+N74+N75)&gt;N21,"Nájemné/pachtovné ve složce Pitná voda (pol. č. 4.4 nepokrývá související náklady (součet 4.4.1+4.4.2+4.4.3+4.4.4) a je nutné jej navýšit!"," ")</f>
        <v xml:space="preserve"> </v>
      </c>
      <c r="O81" s="298" t="str">
        <f>IF(SUM(O72+O73+O74+O75)&gt;O21,"Nájemné/pachtovné ve složce Odpadní voda (pol. č. 4.4 nepokrývá související náklady (součet 4.4.1+4.4.2+4.4.3+4.4.4) a je nutné jej navýšit!"," ")</f>
        <v xml:space="preserve"> </v>
      </c>
      <c r="P81" s="298" t="str">
        <f>IF(SUM(P72+P73+P74+P75)&gt;P21,"Nájemné/pachtovné ve složce Pitná voda (pol. č. 4.4 nepokrývá související náklady (součet 4.4.1+4.4.2+4.4.3+4.4.4) a je nutné jej navýšit!"," ")</f>
        <v xml:space="preserve"> </v>
      </c>
      <c r="Q81" s="298" t="str">
        <f>IF(SUM(Q72+Q73+Q74+Q75)&gt;Q21,"Nájemné/pachtovné ve složce Odpadní voda (pol. č. 4.4 nepokrývá související náklady (součet 4.4.1+4.4.2+4.4.3+4.4.4) a je nutné jej navýšit!"," ")</f>
        <v xml:space="preserve"> </v>
      </c>
      <c r="R81" s="298" t="str">
        <f>IF(SUM(R72+R73+R74+R75)&gt;R21,"Nájemné/pachtovné ve složce Pitná voda (pol. č. 4.4 nepokrývá související náklady (součet 4.4.1+4.4.2+4.4.3+4.4.4) a je nutné jej navýšit!"," ")</f>
        <v xml:space="preserve"> </v>
      </c>
      <c r="S81" s="298" t="str">
        <f>IF(SUM(S72+S73+S74+S75)&gt;S21,"Nájemné/pachtovné ve složce Odpadní voda (pol. č. 4.4 nepokrývá související náklady (součet 4.4.1+4.4.2+4.4.3+4.4.4) a je nutné jej navýšit!"," ")</f>
        <v xml:space="preserve"> </v>
      </c>
      <c r="T81" s="298" t="str">
        <f>IF(SUM(T72+T73+T74+T75)&gt;T21,"Nájemné/pachtovné ve složce Pitná voda (pol. č. 4.4 nepokrývá související náklady (součet 4.4.1+4.4.2+4.4.3+4.4.4) a je nutné jej navýšit!"," ")</f>
        <v xml:space="preserve"> </v>
      </c>
      <c r="U81" s="298" t="str">
        <f>IF(SUM(U72+U73+U74+U75)&gt;U21,"Nájemné/pachtovné ve složce Odpadní voda (pol. č. 4.4 nepokrývá související náklady (součet 4.4.1+4.4.2+4.4.3+4.4.4) a je nutné jej navýšit!"," ")</f>
        <v xml:space="preserve"> </v>
      </c>
      <c r="V81" s="298" t="str">
        <f>IF(SUM(V72+V73+V74+V75)&gt;V21,"Nájemné/pachtovné ve složce Pitná voda (pol. č. 4.4 nepokrývá související náklady (součet 4.4.1+4.4.2+4.4.3+4.4.4) a je nutné jej navýšit!"," ")</f>
        <v xml:space="preserve"> </v>
      </c>
      <c r="W81" s="298" t="str">
        <f>IF(SUM(W72+W73+W74+W75)&gt;W21,"Nájemné/pachtovné ve složce Odpadní voda (pol. č. 4.4 nepokrývá související náklady (součet 4.4.1+4.4.2+4.4.3+4.4.4) a je nutné jej navýšit!"," ")</f>
        <v xml:space="preserve"> </v>
      </c>
      <c r="X81" s="298" t="str">
        <f>IF(SUM(X72+X73+X74+X75)&gt;X21,"Nájemné/pachtovné ve složce Pitná voda (pol. č. 4.4 nepokrývá související náklady (součet 4.4.1+4.4.2+4.4.3+4.4.4) a je nutné jej navýšit!"," ")</f>
        <v xml:space="preserve"> </v>
      </c>
      <c r="Y81" s="298" t="str">
        <f>IF(SUM(Y72+Y73+Y74+Y75)&gt;Y21,"Nájemné/pachtovné ve složce Odpadní voda (pol. č. 4.4 nepokrývá související náklady (součet 4.4.1+4.4.2+4.4.3+4.4.4) a je nutné jej navýšit!"," ")</f>
        <v xml:space="preserve"> </v>
      </c>
    </row>
    <row r="82" spans="1:25" x14ac:dyDescent="0.3">
      <c r="A82" s="392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S82" s="343"/>
      <c r="T82" s="343"/>
      <c r="U82" s="343"/>
      <c r="V82" s="343"/>
      <c r="W82" s="343"/>
      <c r="X82" s="343"/>
      <c r="Y82" s="343"/>
    </row>
    <row r="83" spans="1:25" hidden="1" x14ac:dyDescent="0.3"/>
    <row r="84" spans="1:25" hidden="1" x14ac:dyDescent="0.3"/>
    <row r="85" spans="1:25" hidden="1" x14ac:dyDescent="0.3"/>
  </sheetData>
  <sheetProtection password="9CCD" sheet="1" objects="1" scenarios="1"/>
  <mergeCells count="11">
    <mergeCell ref="F2:G2"/>
    <mergeCell ref="F58:G61"/>
    <mergeCell ref="E3:E4"/>
    <mergeCell ref="B5:D5"/>
    <mergeCell ref="E42:E43"/>
    <mergeCell ref="B43:D43"/>
    <mergeCell ref="A69:A70"/>
    <mergeCell ref="B69:D69"/>
    <mergeCell ref="E69:E70"/>
    <mergeCell ref="B70:D70"/>
    <mergeCell ref="E63:E64"/>
  </mergeCells>
  <conditionalFormatting sqref="F81">
    <cfRule type="expression" dxfId="1955" priority="1991">
      <formula>F81="Nájemné/pachtovné ve složce Pitná voda (pol. č. 4.4 nepokrývá související náklady (součet 4.4.1+4.4.2+4.4.3+4.4.4) a je nutné jej navýšit!"</formula>
    </cfRule>
  </conditionalFormatting>
  <conditionalFormatting sqref="G81">
    <cfRule type="expression" dxfId="1954" priority="1990">
      <formula>G81="Nájemné/pachtovné ve složce Odpadní voda (pol. č. 4.4 nepokrývá související náklady (součet 4.4.1+4.4.2+4.4.3+4.4.4) a je nutné jej navýšit!"</formula>
    </cfRule>
  </conditionalFormatting>
  <conditionalFormatting sqref="H81">
    <cfRule type="expression" dxfId="1953" priority="1989">
      <formula>H81="Nájemné/pachtovné ve složce Pitná voda (pol. č. 4.4 nepokrývá související náklady (součet 4.4.1+4.4.2+4.4.3+4.4.4) a je nutné jej navýšit!"</formula>
    </cfRule>
  </conditionalFormatting>
  <conditionalFormatting sqref="I81">
    <cfRule type="expression" dxfId="1952" priority="1988">
      <formula>I81="Nájemné/pachtovné ve složce Odpadní voda (pol. č. 4.4 nepokrývá související náklady (součet 4.4.1+4.4.2+4.4.3+4.4.4) a je nutné jej navýšit!"</formula>
    </cfRule>
  </conditionalFormatting>
  <conditionalFormatting sqref="J81">
    <cfRule type="expression" dxfId="1951" priority="1987">
      <formula>J81="Nájemné/pachtovné ve složce Pitná voda (pol. č. 4.4 nepokrývá související náklady (součet 4.4.1+4.4.2+4.4.3+4.4.4) a je nutné jej navýšit!"</formula>
    </cfRule>
  </conditionalFormatting>
  <conditionalFormatting sqref="K81">
    <cfRule type="expression" dxfId="1950" priority="1986">
      <formula>K81="Nájemné/pachtovné ve složce Odpadní voda (pol. č. 4.4 nepokrývá související náklady (součet 4.4.1+4.4.2+4.4.3+4.4.4) a je nutné jej navýšit!"</formula>
    </cfRule>
  </conditionalFormatting>
  <conditionalFormatting sqref="L81">
    <cfRule type="expression" dxfId="1949" priority="1985">
      <formula>L81="Nájemné/pachtovné ve složce Pitná voda (pol. č. 4.4 nepokrývá související náklady (součet 4.4.1+4.4.2+4.4.3+4.4.4) a je nutné jej navýšit!"</formula>
    </cfRule>
  </conditionalFormatting>
  <conditionalFormatting sqref="M81">
    <cfRule type="expression" dxfId="1948" priority="1984">
      <formula>M81="Nájemné/pachtovné ve složce Odpadní voda (pol. č. 4.4 nepokrývá související náklady (součet 4.4.1+4.4.2+4.4.3+4.4.4) a je nutné jej navýšit!"</formula>
    </cfRule>
  </conditionalFormatting>
  <conditionalFormatting sqref="N81">
    <cfRule type="expression" dxfId="1947" priority="1983">
      <formula>N81="Nájemné/pachtovné ve složce Pitná voda (pol. č. 4.4 nepokrývá související náklady (součet 4.4.1+4.4.2+4.4.3+4.4.4) a je nutné jej navýšit!"</formula>
    </cfRule>
  </conditionalFormatting>
  <conditionalFormatting sqref="O81">
    <cfRule type="expression" dxfId="1946" priority="1982">
      <formula>O81="Nájemné/pachtovné ve složce Odpadní voda (pol. č. 4.4 nepokrývá související náklady (součet 4.4.1+4.4.2+4.4.3+4.4.4) a je nutné jej navýšit!"</formula>
    </cfRule>
  </conditionalFormatting>
  <conditionalFormatting sqref="P81">
    <cfRule type="expression" dxfId="1945" priority="1981">
      <formula>P81="Nájemné/pachtovné ve složce Pitná voda (pol. č. 4.4 nepokrývá související náklady (součet 4.4.1+4.4.2+4.4.3+4.4.4) a je nutné jej navýšit!"</formula>
    </cfRule>
  </conditionalFormatting>
  <conditionalFormatting sqref="Q81">
    <cfRule type="expression" dxfId="1944" priority="1980">
      <formula>Q81="Nájemné/pachtovné ve složce Odpadní voda (pol. č. 4.4 nepokrývá související náklady (součet 4.4.1+4.4.2+4.4.3+4.4.4) a je nutné jej navýšit!"</formula>
    </cfRule>
  </conditionalFormatting>
  <conditionalFormatting sqref="R81">
    <cfRule type="expression" dxfId="1943" priority="1979">
      <formula>R81="Nájemné/pachtovné ve složce Pitná voda (pol. č. 4.4 nepokrývá související náklady (součet 4.4.1+4.4.2+4.4.3+4.4.4) a je nutné jej navýšit!"</formula>
    </cfRule>
  </conditionalFormatting>
  <conditionalFormatting sqref="S81">
    <cfRule type="expression" dxfId="1942" priority="1978">
      <formula>S81="Nájemné/pachtovné ve složce Odpadní voda (pol. č. 4.4 nepokrývá související náklady (součet 4.4.1+4.4.2+4.4.3+4.4.4) a je nutné jej navýšit!"</formula>
    </cfRule>
  </conditionalFormatting>
  <conditionalFormatting sqref="T81">
    <cfRule type="expression" dxfId="1941" priority="1977">
      <formula>T81="Nájemné/pachtovné ve složce Pitná voda (pol. č. 4.4 nepokrývá související náklady (součet 4.4.1+4.4.2+4.4.3+4.4.4) a je nutné jej navýšit!"</formula>
    </cfRule>
  </conditionalFormatting>
  <conditionalFormatting sqref="U81">
    <cfRule type="expression" dxfId="1940" priority="1976">
      <formula>U81="Nájemné/pachtovné ve složce Odpadní voda (pol. č. 4.4 nepokrývá související náklady (součet 4.4.1+4.4.2+4.4.3+4.4.4) a je nutné jej navýšit!"</formula>
    </cfRule>
  </conditionalFormatting>
  <conditionalFormatting sqref="V81">
    <cfRule type="expression" dxfId="1939" priority="1973">
      <formula>V81="Nájemné/pachtovné ve složce Pitná voda (pol. č. 4.4 nepokrývá související náklady (součet 4.4.1+4.4.2+4.4.3+4.4.4) a je nutné jej navýšit!"</formula>
    </cfRule>
  </conditionalFormatting>
  <conditionalFormatting sqref="W81">
    <cfRule type="expression" dxfId="1938" priority="1972">
      <formula>W81="Nájemné/pachtovné ve složce Odpadní voda (pol. č. 4.4 nepokrývá související náklady (součet 4.4.1+4.4.2+4.4.3+4.4.4) a je nutné jej navýšit!"</formula>
    </cfRule>
  </conditionalFormatting>
  <conditionalFormatting sqref="X81">
    <cfRule type="expression" dxfId="1937" priority="227">
      <formula>X81="Nájemné/pachtovné ve složce Pitná voda (pol. č. 4.4 nepokrývá související náklady (součet 4.4.1+4.4.2+4.4.3+4.4.4) a je nutné jej navýšit!"</formula>
    </cfRule>
  </conditionalFormatting>
  <conditionalFormatting sqref="Y81">
    <cfRule type="expression" dxfId="1936" priority="226">
      <formula>Y81="Nájemné/pachtovné ve složce Odpadní voda (pol. č. 4.4 nepokrývá související náklady (součet 4.4.1+4.4.2+4.4.3+4.4.4) a je nutné jej navýšit!"</formula>
    </cfRule>
  </conditionalFormatting>
  <dataValidations count="5">
    <dataValidation type="decimal" operator="lessThanOrEqual" allowBlank="1" showInputMessage="1" showErrorMessage="1" errorTitle="Chyba vyplnění položky č. 9.1" error="Hodnota vyplněná v položce č. 9.1 nesmí být vyšší, než hodnota uvedená v položce č. 9." sqref="F30:Y30">
      <formula1>F29</formula1>
    </dataValidation>
    <dataValidation type="decimal" allowBlank="1" showInputMessage="1" showErrorMessage="1" errorTitle="Chyba vyplnění položky č. 16" error="Hodnota vyplněná v položce č. 16 nesmí být záporná a zároveň musí být max. rovna hodnotě vyplněné v položce č. 14." sqref="F51:H51 J51 L51 N51 P51 R51 T51 V51 X51">
      <formula1>0</formula1>
      <formula2>F49</formula2>
    </dataValidation>
    <dataValidation type="decimal" allowBlank="1" showErrorMessage="1" errorTitle="Chyba vyplnění položky č. 16" error="Hodnota vyplněná v položce č. 16 nesmí být záporná a zároveň musí být max. rovna hodnotě vyplněné v položce č. 14." sqref="I51 K51 M51 O51 Q51 S51 U51 W51 Y51">
      <formula1>0</formula1>
      <formula2>I49</formula2>
    </dataValidation>
    <dataValidation type="decimal" allowBlank="1" showInputMessage="1" showErrorMessage="1" errorTitle="Chyba vyplnění položky č. 4.4.6" error="Hodnota v položce č. 4.4.6 nesmí být záporná a zároveň musí být max. rovna položce č. 4.4.5." sqref="F77:Y77">
      <formula1>0</formula1>
      <formula2>F76</formula2>
    </dataValidation>
    <dataValidation type="decimal" operator="greaterThanOrEqual" allowBlank="1" showInputMessage="1" showErrorMessage="1" errorTitle="Chyba vyplnění položky č. 14" error="Hodnota v pol. č. 14 nesmí být záporná." sqref="F49:Y49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Footer>&amp;CList "Provozni naklady VaK"&amp;RNástroj Udržitelnost v2.0</oddFooter>
  </headerFooter>
  <rowBreaks count="2" manualBreakCount="2">
    <brk id="66" max="24" man="1"/>
    <brk id="82" max="23" man="1"/>
  </rowBreaks>
  <colBreaks count="2" manualBreakCount="2">
    <brk id="11" max="81" man="1"/>
    <brk id="17" max="81" man="1"/>
  </colBreaks>
  <cellWatches>
    <cellWatch r="F65"/>
    <cellWatch r="G65"/>
  </cellWatches>
  <ignoredErrors>
    <ignoredError sqref="G45 G54:G55 F6:G6 I15 F11:G11 F14 F17 G17 G78 Q7:W10 H7:H10 H12:H13 H15:H16 H23 H19:H21 H24:H30 I7:P10 I12:I13 I16:W16 J15:W15 I19:W21 I23:W29 I45:W45 I55:W55 W18 U18 S18 Q18 R18 T18 V18 H32:W32 I30:W30 G34:W34 H38:W38 I56:W57 H56 H57 I49:W49 I46:W47 F50:G50 G48 H51:W51 F48 H47 H46 H49 I79:I80 K79:W80 H79:H80 J79:J80 I77:W77 I72:W75 G76 F76 H72:H75 X7:Y10 X72:Y75 X79:Y80 X32:Y40 H35:W35 H36:W36 H37:W37 H39:W39 H40:W40 O18 M18 H18:L18 N18 P18 G33:W33" unlockedFormula="1"/>
    <ignoredError sqref="A72:A80" twoDigitTextYear="1"/>
    <ignoredError sqref="V44:W44 T44:U44 R44:S44 P44:Q44 N44:O44 L44:M44 J44:K44 H44:I44 I11 H14:I14 H17:I17 I22 J11:W11 J14:W14 K17:W17 J22:W22 H31:W31 H78 I78 J78:W78 T81:W81 R81:S81 G81:H81 I81:J81 K81:L81 M81:N81 O81:P81 Q81 J17 X44:Y45" formula="1"/>
    <ignoredError sqref="G44 G14 H11 Q12:W13 H22 J12:P13 H48 I48 J48:W48 I50 J50:W50 H50 K76:W76 I76:J76 H76:H77 X76:Y78 X46:Y51 X11:Y17 X19:Y31 Y18 X53:Y57" formula="1" unlockedFormula="1"/>
    <ignoredError sqref="G22 F22" formulaRange="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94" id="{562CCE05-5FF3-4E35-B5DD-661F116ABD6B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top style="dotted">
                  <color theme="0"/>
                </top>
                <bottom style="dotted">
                  <color theme="0"/>
                </bottom>
                <vertical/>
                <horizontal/>
              </border>
            </x14:dxf>
          </x14:cfRule>
          <x14:cfRule type="expression" priority="1995" id="{E3AB7864-BDC3-457D-83C2-E4040BCDC165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A68:W70 A81:E81 H71:W71 H76:W76 H78:W78 Z68:XFD81</xm:sqref>
        </x14:conditionalFormatting>
        <x14:conditionalFormatting xmlns:xm="http://schemas.microsoft.com/office/excel/2006/main">
          <x14:cfRule type="expression" priority="1913" id="{6ACEF02C-919E-4D1F-86A5-3341641D30D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14" id="{BB61FEBA-0928-44A1-A59C-08524EFAB05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F7:F10 F39:F40 F49 F51 F56:F57 F77 F79:F80 H39:H40 J39:J40 L39:L40 N39:N40 P39:P40 R39:R40 T39:T40 V39:V40 H49 H51 H56:H57 J49 J51 J56:J57 L49 L51 L56:L57 N49 N51 N56:N57 P49 P51 P56:P57 R49 R51 R56:R57 T49 T51 T56:T57 V49 V51 V56:V57</xm:sqref>
        </x14:conditionalFormatting>
        <x14:conditionalFormatting xmlns:xm="http://schemas.microsoft.com/office/excel/2006/main">
          <x14:cfRule type="expression" priority="1911" id="{D2A7DF3A-3623-472A-852A-6DC0DE0A0F2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12" id="{20C00F20-9885-40DA-9CF7-B5FDD6E50E3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G7:G10 G35:G40 G49 G56:G57 G79:G80 I35:I40 K35:K40 M35:M40 O35:O40 Q35:Q40 S35:S40 U35:U40 W35:W40 I49 I56:I57 K49 K56:K57 M49 M56:M57 O49 O56:O57 Q49 Q56:Q57 S49 S56:S57 U49 U56:U57 W49 W56:W57</xm:sqref>
        </x14:conditionalFormatting>
        <x14:conditionalFormatting xmlns:xm="http://schemas.microsoft.com/office/excel/2006/main">
          <x14:cfRule type="expression" priority="1910" id="{4F17E255-0839-4FAB-8424-EB42B17E9BF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F7:F10 F21 F49 F51 F56:F57 F77:F80 H49 H51 H56:H57 J49 J51 J56:J57 L49 L51 L56:L57 N49 N51 N56:N57 P49 P51 P56:P57 R49 R51 R56:R57 T49 T51 T56:T57 V49 V51 V56:V57</xm:sqref>
        </x14:conditionalFormatting>
        <x14:conditionalFormatting xmlns:xm="http://schemas.microsoft.com/office/excel/2006/main">
          <x14:cfRule type="expression" priority="1909" id="{EF20BAA4-0567-444B-B5F2-CE52C1B47C5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G7:G10 G49 G56:G57 G79:G80 I49 I56:I57 K49 K56:K57 M49 M56:M57 O49 O56:O57 Q49 Q56:Q57 S49 S56:S57 U49 U56:U57 W49 W56:W57</xm:sqref>
        </x14:conditionalFormatting>
        <x14:conditionalFormatting xmlns:xm="http://schemas.microsoft.com/office/excel/2006/main">
          <x14:cfRule type="expression" priority="1907" id="{40F084D2-BE59-4DEA-A4EE-D3B4A7F2889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08" id="{E63E515C-77DA-4FDD-91C8-EBE4CB83320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F12:F13</xm:sqref>
        </x14:conditionalFormatting>
        <x14:conditionalFormatting xmlns:xm="http://schemas.microsoft.com/office/excel/2006/main">
          <x14:cfRule type="expression" priority="1905" id="{4AFE42E5-6555-40B2-84B6-23F2F003CA8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06" id="{1CDA3977-14D5-4F02-B6E1-4FD00CC351E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G12:G13</xm:sqref>
        </x14:conditionalFormatting>
        <x14:conditionalFormatting xmlns:xm="http://schemas.microsoft.com/office/excel/2006/main">
          <x14:cfRule type="expression" priority="1904" id="{0423FB25-1DF8-4ED8-A95D-634C385D05D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F12:F13</xm:sqref>
        </x14:conditionalFormatting>
        <x14:conditionalFormatting xmlns:xm="http://schemas.microsoft.com/office/excel/2006/main">
          <x14:cfRule type="expression" priority="1903" id="{76E53259-A5FC-43E1-94F5-8F0A784A5FCD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G12:G13</xm:sqref>
        </x14:conditionalFormatting>
        <x14:conditionalFormatting xmlns:xm="http://schemas.microsoft.com/office/excel/2006/main">
          <x14:cfRule type="expression" priority="1901" id="{BCEE6CCA-94AC-49FC-8476-74E4C0AD235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02" id="{0E0B2DBD-5D1E-4377-84FC-67948FF9AD0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F15:F16</xm:sqref>
        </x14:conditionalFormatting>
        <x14:conditionalFormatting xmlns:xm="http://schemas.microsoft.com/office/excel/2006/main">
          <x14:cfRule type="expression" priority="1899" id="{42B1C863-3D84-46A3-B5B0-54D5ABEB5F8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00" id="{BFD9FE6B-CA60-4DC2-A40F-2E041F92EFB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G15:G16</xm:sqref>
        </x14:conditionalFormatting>
        <x14:conditionalFormatting xmlns:xm="http://schemas.microsoft.com/office/excel/2006/main">
          <x14:cfRule type="expression" priority="1898" id="{D0184CB0-B154-4663-9A43-8C94E4E97B4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F15:F16</xm:sqref>
        </x14:conditionalFormatting>
        <x14:conditionalFormatting xmlns:xm="http://schemas.microsoft.com/office/excel/2006/main">
          <x14:cfRule type="expression" priority="1897" id="{BBA099D9-34FF-4F9D-AC86-C54BE3AEC4B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G15:G16</xm:sqref>
        </x14:conditionalFormatting>
        <x14:conditionalFormatting xmlns:xm="http://schemas.microsoft.com/office/excel/2006/main">
          <x14:cfRule type="expression" priority="1895" id="{998B51F8-DC5D-4758-AB74-9FC543E736B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96" id="{DABA6FE8-1647-46A0-8D4E-E3DEA6A71C4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F18:F21</xm:sqref>
        </x14:conditionalFormatting>
        <x14:conditionalFormatting xmlns:xm="http://schemas.microsoft.com/office/excel/2006/main">
          <x14:cfRule type="expression" priority="1894" id="{6B12BA14-157D-4298-B4A2-ABD4784AF8C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F18:F19 F21 F77 F51 H51 J51 L51 N51 P51 R51 T51 V51</xm:sqref>
        </x14:conditionalFormatting>
        <x14:conditionalFormatting xmlns:xm="http://schemas.microsoft.com/office/excel/2006/main">
          <x14:cfRule type="expression" priority="1893" id="{CFE4B86A-4A6A-44EE-A8C4-EA59C90E744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F18:F19 F21 F77 F51 H51 J51 L51 N51 P51 R51 T51 V51</xm:sqref>
        </x14:conditionalFormatting>
        <x14:conditionalFormatting xmlns:xm="http://schemas.microsoft.com/office/excel/2006/main">
          <x14:cfRule type="expression" priority="1891" id="{3B4FCC53-0D58-4986-AECF-D8B05B28504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92" id="{AFC0FC2B-F9C4-443B-B6B6-FE691A9AB26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G18:G20</xm:sqref>
        </x14:conditionalFormatting>
        <x14:conditionalFormatting xmlns:xm="http://schemas.microsoft.com/office/excel/2006/main">
          <x14:cfRule type="expression" priority="1890" id="{76BB9271-2ABB-44E4-A25D-DE0B8204F32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89" id="{29A235A8-270C-4F21-95D6-BB709947CE7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88" id="{43864DC4-34D7-45AB-85AC-76F4826EDA7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F18:F19</xm:sqref>
        </x14:conditionalFormatting>
        <x14:conditionalFormatting xmlns:xm="http://schemas.microsoft.com/office/excel/2006/main">
          <x14:cfRule type="expression" priority="1887" id="{2CED1F3F-024F-440C-8FF6-83B76D5C629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G18:G20</xm:sqref>
        </x14:conditionalFormatting>
        <x14:conditionalFormatting xmlns:xm="http://schemas.microsoft.com/office/excel/2006/main">
          <x14:cfRule type="expression" priority="1873" id="{4D4028A2-EF6D-43AB-B05E-C9679D03200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74" id="{A3823AA3-38DA-4E42-966D-5B0D078ACE4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81" id="{76A997EA-BBBF-4393-95F4-DBBDE1AC48DE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882" id="{94D4D8C7-DE8D-4DAD-8103-F9DDF2D3761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F18:F19 F21</xm:sqref>
        </x14:conditionalFormatting>
        <x14:conditionalFormatting xmlns:xm="http://schemas.microsoft.com/office/excel/2006/main">
          <x14:cfRule type="expression" priority="1885" id="{9F25F94A-DA52-46FC-AE89-FCEB028D47CB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886" id="{62F23DB3-CDC6-42F2-A292-86CECF2C0F9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F18 F19 F49 F51</xm:sqref>
        </x14:conditionalFormatting>
        <x14:conditionalFormatting xmlns:xm="http://schemas.microsoft.com/office/excel/2006/main">
          <x14:cfRule type="expression" priority="1875" id="{BF4EDED8-0BF0-45CC-A4FE-FDF05615BF13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76" id="{B07B549D-433E-4512-955E-1FDC79E0427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79" id="{47BB8873-ACD3-4414-A89A-0414CF90FA01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80" id="{092D18FA-2EAE-4CE3-A46C-91E362787FDB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78" id="{56B082C8-B443-45A1-806A-B6C200B476E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F18:F19 F21 F51 F77 H51 J51 L51 N51 P51 R51 T51 V51</xm:sqref>
        </x14:conditionalFormatting>
        <x14:conditionalFormatting xmlns:xm="http://schemas.microsoft.com/office/excel/2006/main">
          <x14:cfRule type="expression" priority="1877" id="{586901AC-C354-44DE-86FF-7E27277E1C68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F18:F19 F21 F51 F77 H51 J51 L51 N51 P51 R51 T51 V51</xm:sqref>
        </x14:conditionalFormatting>
        <x14:conditionalFormatting xmlns:xm="http://schemas.microsoft.com/office/excel/2006/main">
          <x14:cfRule type="expression" priority="1872" id="{C2C7851E-34D7-4329-A442-52A511370C0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F18:F19 F21 F77 F51 H51 J51 L51 N51 P51 R51 T51 V51</xm:sqref>
        </x14:conditionalFormatting>
        <x14:conditionalFormatting xmlns:xm="http://schemas.microsoft.com/office/excel/2006/main">
          <x14:cfRule type="expression" priority="1871" id="{4E0F921D-46AB-4B78-9915-1E151E07C5B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F18:F19 F21 F77 F51 H51 J51 L51 N51 P51 R51 T51 V51</xm:sqref>
        </x14:conditionalFormatting>
        <x14:conditionalFormatting xmlns:xm="http://schemas.microsoft.com/office/excel/2006/main">
          <x14:cfRule type="expression" priority="1870" id="{D9D6B83B-4E42-436C-B979-E6BAF1A9DE3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69" id="{D89A156F-FA77-4E84-A92B-6645BEF0F21C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68" id="{7E0E1360-5E99-4123-A5FC-E3AAD913639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67" id="{5EDB58F9-BFD3-4562-B47A-15F42A8B8F2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65" id="{8799136D-BC26-4150-947E-66B50C64741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66" id="{71542090-0940-4245-B824-A0CE868F778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F23:F30</xm:sqref>
        </x14:conditionalFormatting>
        <x14:conditionalFormatting xmlns:xm="http://schemas.microsoft.com/office/excel/2006/main">
          <x14:cfRule type="expression" priority="1863" id="{D172DD58-5F72-4459-8C15-52CB2047067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64" id="{E7F0CE36-38AA-4B12-9F79-D69200584BB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G23:G30</xm:sqref>
        </x14:conditionalFormatting>
        <x14:conditionalFormatting xmlns:xm="http://schemas.microsoft.com/office/excel/2006/main">
          <x14:cfRule type="expression" priority="1862" id="{5AE98FFE-189C-48E5-A741-5A82629C070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F23:F30</xm:sqref>
        </x14:conditionalFormatting>
        <x14:conditionalFormatting xmlns:xm="http://schemas.microsoft.com/office/excel/2006/main">
          <x14:cfRule type="expression" priority="1861" id="{793404DE-56DC-4A7A-A984-86E00A0FF34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G23:G30</xm:sqref>
        </x14:conditionalFormatting>
        <x14:conditionalFormatting xmlns:xm="http://schemas.microsoft.com/office/excel/2006/main">
          <x14:cfRule type="expression" priority="1859" id="{1B72B7AF-67DD-41FD-A8B8-BFC98FB6D94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60" id="{D7759C78-2E5F-418E-BEA3-21E27DFB314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F32:F34</xm:sqref>
        </x14:conditionalFormatting>
        <x14:conditionalFormatting xmlns:xm="http://schemas.microsoft.com/office/excel/2006/main">
          <x14:cfRule type="expression" priority="1857" id="{6E1823C3-EB6B-4C4B-A09F-04E0398D242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58" id="{5B9B5336-80FA-43EC-B390-80D1809CE3D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expression" priority="1856" id="{7EDEF4BB-8B66-40B9-A858-2F2F271EE19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F32:F40</xm:sqref>
        </x14:conditionalFormatting>
        <x14:conditionalFormatting xmlns:xm="http://schemas.microsoft.com/office/excel/2006/main">
          <x14:cfRule type="expression" priority="1855" id="{8E29721C-7FAD-47BC-AFDA-39F9540BEFC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G32:G40</xm:sqref>
        </x14:conditionalFormatting>
        <x14:conditionalFormatting xmlns:xm="http://schemas.microsoft.com/office/excel/2006/main">
          <x14:cfRule type="expression" priority="1853" id="{F99947A5-51DC-4429-A435-1D09A5D2A2E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54" id="{FD77F507-98FE-49CF-9817-866231C1015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F46:F47</xm:sqref>
        </x14:conditionalFormatting>
        <x14:conditionalFormatting xmlns:xm="http://schemas.microsoft.com/office/excel/2006/main">
          <x14:cfRule type="expression" priority="1852" id="{5C7A2E98-B06C-4AE5-84C7-9606890994F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51" id="{20433ACB-DE37-457F-890A-2906B57590E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49" id="{242A9D57-7131-4F4B-83F9-3A6A4D1975C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50" id="{83F864E5-2E3C-4611-8D99-4D812BBE953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G46:G47</xm:sqref>
        </x14:conditionalFormatting>
        <x14:conditionalFormatting xmlns:xm="http://schemas.microsoft.com/office/excel/2006/main">
          <x14:cfRule type="expression" priority="1848" id="{B0E3F44E-1D7C-4F5E-BE20-C7BCF0F79CF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47" id="{75177BC7-715B-4232-8697-EC4C8AD060F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46" id="{D1BE0424-EEEF-41B0-8E5D-0C1665544D9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F46:F47</xm:sqref>
        </x14:conditionalFormatting>
        <x14:conditionalFormatting xmlns:xm="http://schemas.microsoft.com/office/excel/2006/main">
          <x14:cfRule type="expression" priority="1845" id="{5B03F76D-9B67-41F8-B997-C4F3EEE57C5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G46:G47</xm:sqref>
        </x14:conditionalFormatting>
        <x14:conditionalFormatting xmlns:xm="http://schemas.microsoft.com/office/excel/2006/main">
          <x14:cfRule type="expression" priority="1831" id="{2CD363C5-C43F-441B-A4BF-629C448B3E5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32" id="{648C9D1C-76AF-40BA-891C-ADC6C545F3D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39" id="{11F2C5EA-0115-42D4-9D74-344782064F4F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840" id="{036BEC2D-D04E-45C3-BAE4-6EBAB32B8A06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844" id="{47438AC7-8B95-4B0B-8892-39E2B741D466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F49 F51 H51 J51 L51 N51 P51 R51 T51 V51</xm:sqref>
        </x14:conditionalFormatting>
        <x14:conditionalFormatting xmlns:xm="http://schemas.microsoft.com/office/excel/2006/main">
          <x14:cfRule type="expression" priority="1843" id="{EB78F58A-09DB-4263-9904-6CFBB79F83CD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J51 L51 N51 P51 R51 T51 V51 F49:G49 F51 H51</xm:sqref>
        </x14:conditionalFormatting>
        <x14:conditionalFormatting xmlns:xm="http://schemas.microsoft.com/office/excel/2006/main">
          <x14:cfRule type="expression" priority="1833" id="{0EC06BE9-6CC9-48C5-8DEF-9BE9D65E1D12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34" id="{E87A3CA8-4B4A-4A54-A549-082A253389E1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37" id="{398F4F7A-374D-4871-ABEA-3FC06A3A21FC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38" id="{9A5B135C-4A47-44F2-96B0-7CFBAA1B646D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841" id="{4F64E9E5-26CF-430D-89CC-4349426261C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842" id="{9DC29D99-349B-452E-B323-EDAC66DB874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36" id="{94DE7DB8-38B1-4F85-A2FF-21A4999C715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35" id="{3D92FAF8-4B7E-4107-9C45-D08DC30DD52C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30" id="{D78225CA-CDEC-474F-88CA-A8E1D7B8CC1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29" id="{64F74DFF-A391-4035-AEA3-1A4B9CD17CE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28" id="{470CA465-082E-47EF-A04A-DD1065EDB5B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27" id="{43CBDD3F-841A-493E-8104-14DF21C0929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26" id="{098FE930-758D-410D-88D5-0E223B547D6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25" id="{C6844C7B-76F0-460E-9E3D-92D74CBE86E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expression" priority="1823" id="{29AA5B6D-9885-4D54-94F4-139D7B10873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824" id="{19C86205-9D8C-4EB1-9382-D706E944FC3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F71:G76 F78:G80 F77</xm:sqref>
        </x14:conditionalFormatting>
        <x14:conditionalFormatting xmlns:xm="http://schemas.microsoft.com/office/excel/2006/main">
          <x14:cfRule type="expression" priority="1821" id="{7551A425-9C7A-419A-B82A-650A67E3979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22" id="{86B4E21D-C4D4-46F7-8277-6F8CA3BE153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F72:F75</xm:sqref>
        </x14:conditionalFormatting>
        <x14:conditionalFormatting xmlns:xm="http://schemas.microsoft.com/office/excel/2006/main">
          <x14:cfRule type="expression" priority="1820" id="{4A10945B-99C4-48A0-8BC7-0C9E16C8DD6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19" id="{EE710355-2729-4A1F-B1D1-48A9F447C9A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17" id="{35F236D2-E6B9-44FC-A06E-14714B48847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18" id="{2041FFAB-1443-4858-9A7F-0BA025DF354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G72:G75</xm:sqref>
        </x14:conditionalFormatting>
        <x14:conditionalFormatting xmlns:xm="http://schemas.microsoft.com/office/excel/2006/main">
          <x14:cfRule type="expression" priority="1816" id="{3D5CD9DE-BE72-4602-82B8-7AEA0A9B74B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G72:G73</xm:sqref>
        </x14:conditionalFormatting>
        <x14:conditionalFormatting xmlns:xm="http://schemas.microsoft.com/office/excel/2006/main">
          <x14:cfRule type="expression" priority="1815" id="{5A6CA447-187D-4391-87D6-C617FFFB126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G72:G73</xm:sqref>
        </x14:conditionalFormatting>
        <x14:conditionalFormatting xmlns:xm="http://schemas.microsoft.com/office/excel/2006/main">
          <x14:cfRule type="expression" priority="1814" id="{79B9BA21-2F82-4242-99FB-2832EED0384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F72:F75</xm:sqref>
        </x14:conditionalFormatting>
        <x14:conditionalFormatting xmlns:xm="http://schemas.microsoft.com/office/excel/2006/main">
          <x14:cfRule type="expression" priority="1813" id="{7BA00650-2D16-4BDE-842F-E008CEA2042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G72:G75</xm:sqref>
        </x14:conditionalFormatting>
        <x14:conditionalFormatting xmlns:xm="http://schemas.microsoft.com/office/excel/2006/main">
          <x14:cfRule type="expression" priority="1811" id="{A114B131-9DAB-4259-BEA8-DFC02278A89F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812" id="{2BD01E1B-A34A-4EC0-A80B-54BC3590B8F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F72:F75 F77 F79:G80</xm:sqref>
        </x14:conditionalFormatting>
        <x14:conditionalFormatting xmlns:xm="http://schemas.microsoft.com/office/excel/2006/main">
          <x14:cfRule type="expression" priority="1809" id="{CCB99420-56E7-42C7-B7F4-18338BC1AAC3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810" id="{9C924643-EA1D-46B4-9F45-E215949F508E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G72:G75</xm:sqref>
        </x14:conditionalFormatting>
        <x14:conditionalFormatting xmlns:xm="http://schemas.microsoft.com/office/excel/2006/main">
          <x14:cfRule type="expression" priority="1808" id="{D5B6F52B-4884-4A49-9FF3-9520C2D76B3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07" id="{CFAFD9CC-EC9E-432F-82AD-3E5413ABF9B1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06" id="{BE43D673-48B9-44B2-8F11-B176559A21C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05" id="{9EC42BB8-7FBF-4A3A-8214-62D2F06A090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F72:F73</xm:sqref>
        </x14:conditionalFormatting>
        <x14:conditionalFormatting xmlns:xm="http://schemas.microsoft.com/office/excel/2006/main">
          <x14:cfRule type="expression" priority="1804" id="{D156E157-00E8-44FA-9E33-1001F39B9B7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G72:G73</xm:sqref>
        </x14:conditionalFormatting>
        <x14:conditionalFormatting xmlns:xm="http://schemas.microsoft.com/office/excel/2006/main">
          <x14:cfRule type="expression" priority="1803" id="{21BDD333-4964-469C-A36E-8B7E9CD7CEF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G72:G73</xm:sqref>
        </x14:conditionalFormatting>
        <x14:conditionalFormatting xmlns:xm="http://schemas.microsoft.com/office/excel/2006/main">
          <x14:cfRule type="expression" priority="1801" id="{1E091C11-04BA-4CD1-A65F-81E3C362D95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802" id="{741EFB6B-B2FB-4AC5-B6AE-EEB0718B0BC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A71:E80</xm:sqref>
        </x14:conditionalFormatting>
        <x14:conditionalFormatting xmlns:xm="http://schemas.microsoft.com/office/excel/2006/main">
          <x14:cfRule type="expression" priority="1799" id="{4629EDAD-89AC-4BEE-B56D-3CB8978A05F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00" id="{5AB3602E-EDF8-4121-8611-C36939BB3BA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H7:H10</xm:sqref>
        </x14:conditionalFormatting>
        <x14:conditionalFormatting xmlns:xm="http://schemas.microsoft.com/office/excel/2006/main">
          <x14:cfRule type="expression" priority="1797" id="{A629811C-FD61-4698-A18E-647D8B8C4D3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98" id="{F998A829-B9E3-4447-8A1F-39DB41C3830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I7:I10</xm:sqref>
        </x14:conditionalFormatting>
        <x14:conditionalFormatting xmlns:xm="http://schemas.microsoft.com/office/excel/2006/main">
          <x14:cfRule type="expression" priority="1796" id="{ED53D1F6-0852-4746-B667-D3A1C851B5E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H7:H10</xm:sqref>
        </x14:conditionalFormatting>
        <x14:conditionalFormatting xmlns:xm="http://schemas.microsoft.com/office/excel/2006/main">
          <x14:cfRule type="expression" priority="1795" id="{599644C7-9FB4-4615-9CF7-94792FD9443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I7:I10</xm:sqref>
        </x14:conditionalFormatting>
        <x14:conditionalFormatting xmlns:xm="http://schemas.microsoft.com/office/excel/2006/main">
          <x14:cfRule type="expression" priority="1793" id="{91C96D30-3903-462B-B2A0-89F2871CE4D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94" id="{A0392340-C3EE-4746-91CE-E5F9F3782FCC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J7:J10</xm:sqref>
        </x14:conditionalFormatting>
        <x14:conditionalFormatting xmlns:xm="http://schemas.microsoft.com/office/excel/2006/main">
          <x14:cfRule type="expression" priority="1791" id="{B768E6E9-1B80-4B3A-802A-54583A660F8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92" id="{1E068DE3-D8D3-47D6-A173-57C6353E9701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K7:K10</xm:sqref>
        </x14:conditionalFormatting>
        <x14:conditionalFormatting xmlns:xm="http://schemas.microsoft.com/office/excel/2006/main">
          <x14:cfRule type="expression" priority="1790" id="{386107D5-510E-4E87-B72C-0DBBB73EBEB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J7:J10</xm:sqref>
        </x14:conditionalFormatting>
        <x14:conditionalFormatting xmlns:xm="http://schemas.microsoft.com/office/excel/2006/main">
          <x14:cfRule type="expression" priority="1789" id="{2EBAC35A-E3FA-4D94-9F39-0C70C16DE9D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K7:K10</xm:sqref>
        </x14:conditionalFormatting>
        <x14:conditionalFormatting xmlns:xm="http://schemas.microsoft.com/office/excel/2006/main">
          <x14:cfRule type="expression" priority="1787" id="{8DB0FB02-CF8F-4687-99B9-0AE65F60F68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88" id="{F4E23FCB-1336-493A-8DB2-14000EF57BF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L7:L10</xm:sqref>
        </x14:conditionalFormatting>
        <x14:conditionalFormatting xmlns:xm="http://schemas.microsoft.com/office/excel/2006/main">
          <x14:cfRule type="expression" priority="1785" id="{605D030C-315B-43DF-8A4B-9BC1A4814A4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86" id="{7D2B16F0-9236-49D8-86C7-B0E683B036D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M7:M10</xm:sqref>
        </x14:conditionalFormatting>
        <x14:conditionalFormatting xmlns:xm="http://schemas.microsoft.com/office/excel/2006/main">
          <x14:cfRule type="expression" priority="1784" id="{F60E8E62-D295-4F92-ABFB-3845A8E51A8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L7:L10</xm:sqref>
        </x14:conditionalFormatting>
        <x14:conditionalFormatting xmlns:xm="http://schemas.microsoft.com/office/excel/2006/main">
          <x14:cfRule type="expression" priority="1783" id="{7DBEF456-9A44-448E-8C26-A43FD3D8E69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M7:M10</xm:sqref>
        </x14:conditionalFormatting>
        <x14:conditionalFormatting xmlns:xm="http://schemas.microsoft.com/office/excel/2006/main">
          <x14:cfRule type="expression" priority="1781" id="{C942BF28-112D-49F3-B049-53202365335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82" id="{9FBA656D-964B-440F-8E36-DC8CE00AF96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N7:N10</xm:sqref>
        </x14:conditionalFormatting>
        <x14:conditionalFormatting xmlns:xm="http://schemas.microsoft.com/office/excel/2006/main">
          <x14:cfRule type="expression" priority="1779" id="{F3817B71-E7B0-4023-9761-C8AF2363DEC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80" id="{E9C5C849-6F10-4B87-B16F-8D42617A590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O7:O10</xm:sqref>
        </x14:conditionalFormatting>
        <x14:conditionalFormatting xmlns:xm="http://schemas.microsoft.com/office/excel/2006/main">
          <x14:cfRule type="expression" priority="1778" id="{953E3C03-25EB-43C2-9371-5FF61E2EC58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N7:N10</xm:sqref>
        </x14:conditionalFormatting>
        <x14:conditionalFormatting xmlns:xm="http://schemas.microsoft.com/office/excel/2006/main">
          <x14:cfRule type="expression" priority="1777" id="{1747F9EC-46D5-47A4-9AC6-FBE86F0D5A7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O7:O10</xm:sqref>
        </x14:conditionalFormatting>
        <x14:conditionalFormatting xmlns:xm="http://schemas.microsoft.com/office/excel/2006/main">
          <x14:cfRule type="expression" priority="1775" id="{D90EBD5C-0437-47F0-B92C-BFB2A3B90FD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76" id="{E49EBBAF-0B1B-489A-977D-338C7698028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P7:P10</xm:sqref>
        </x14:conditionalFormatting>
        <x14:conditionalFormatting xmlns:xm="http://schemas.microsoft.com/office/excel/2006/main">
          <x14:cfRule type="expression" priority="1773" id="{C20F1D03-AE05-45CF-A023-86231F73DEC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74" id="{A318DBBE-DFDD-4B63-B3B9-777AA35EE02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Q7:Q10</xm:sqref>
        </x14:conditionalFormatting>
        <x14:conditionalFormatting xmlns:xm="http://schemas.microsoft.com/office/excel/2006/main">
          <x14:cfRule type="expression" priority="1772" id="{3D7C930E-C8AD-4DA0-87BE-CFC20C8995B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P7:P10</xm:sqref>
        </x14:conditionalFormatting>
        <x14:conditionalFormatting xmlns:xm="http://schemas.microsoft.com/office/excel/2006/main">
          <x14:cfRule type="expression" priority="1771" id="{74F1B9A7-6864-4F3A-910C-23C47C9A84F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Q7:Q10</xm:sqref>
        </x14:conditionalFormatting>
        <x14:conditionalFormatting xmlns:xm="http://schemas.microsoft.com/office/excel/2006/main">
          <x14:cfRule type="expression" priority="1769" id="{E17CBC8F-7594-4C4F-B1D6-3ABD5C50BF9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70" id="{34A704F8-D932-44BE-9E3E-51A22383B93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R7:R10</xm:sqref>
        </x14:conditionalFormatting>
        <x14:conditionalFormatting xmlns:xm="http://schemas.microsoft.com/office/excel/2006/main">
          <x14:cfRule type="expression" priority="1767" id="{72AE7868-5AB7-49EF-979F-97392173464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68" id="{DDFDC09D-A0B2-428A-B204-957D9BDDA1E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S7:S10</xm:sqref>
        </x14:conditionalFormatting>
        <x14:conditionalFormatting xmlns:xm="http://schemas.microsoft.com/office/excel/2006/main">
          <x14:cfRule type="expression" priority="1766" id="{E3978099-A796-4438-9ABF-54D773D2CB4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R7:R10</xm:sqref>
        </x14:conditionalFormatting>
        <x14:conditionalFormatting xmlns:xm="http://schemas.microsoft.com/office/excel/2006/main">
          <x14:cfRule type="expression" priority="1765" id="{9669BE58-0D24-4D79-BB1C-3981F0CB0C3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S7:S10</xm:sqref>
        </x14:conditionalFormatting>
        <x14:conditionalFormatting xmlns:xm="http://schemas.microsoft.com/office/excel/2006/main">
          <x14:cfRule type="expression" priority="1763" id="{2679F411-D2D5-4DBC-9532-2FDE59E541F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64" id="{1CA97EED-8B8C-4C42-83D9-C44F3CB4062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T7:T10</xm:sqref>
        </x14:conditionalFormatting>
        <x14:conditionalFormatting xmlns:xm="http://schemas.microsoft.com/office/excel/2006/main">
          <x14:cfRule type="expression" priority="1761" id="{9B275B3C-C5C1-4A3B-8FD7-83F8082301E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62" id="{93688848-7BE5-4237-8707-2D7436273CE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U7:U10</xm:sqref>
        </x14:conditionalFormatting>
        <x14:conditionalFormatting xmlns:xm="http://schemas.microsoft.com/office/excel/2006/main">
          <x14:cfRule type="expression" priority="1760" id="{E1A858DA-7506-4326-A514-B332D4F5E68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T7:T10</xm:sqref>
        </x14:conditionalFormatting>
        <x14:conditionalFormatting xmlns:xm="http://schemas.microsoft.com/office/excel/2006/main">
          <x14:cfRule type="expression" priority="1759" id="{AAFE821B-6B36-402D-A514-73E1BC16D45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U7:U10</xm:sqref>
        </x14:conditionalFormatting>
        <x14:conditionalFormatting xmlns:xm="http://schemas.microsoft.com/office/excel/2006/main">
          <x14:cfRule type="expression" priority="1757" id="{DBDB84AB-2B7B-4583-85EE-715F791E4AD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58" id="{C9BCA226-AE80-4041-A72D-7DCF60209A4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V7:V10</xm:sqref>
        </x14:conditionalFormatting>
        <x14:conditionalFormatting xmlns:xm="http://schemas.microsoft.com/office/excel/2006/main">
          <x14:cfRule type="expression" priority="1755" id="{1A55EDDB-7C3A-44DA-8CAC-B4D9117F4E9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56" id="{225D9CD2-6952-4214-AFB4-58A6930EB82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W7:W10</xm:sqref>
        </x14:conditionalFormatting>
        <x14:conditionalFormatting xmlns:xm="http://schemas.microsoft.com/office/excel/2006/main">
          <x14:cfRule type="expression" priority="1754" id="{507E950B-46C2-474F-B9ED-0605E0D75AE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V7:V10</xm:sqref>
        </x14:conditionalFormatting>
        <x14:conditionalFormatting xmlns:xm="http://schemas.microsoft.com/office/excel/2006/main">
          <x14:cfRule type="expression" priority="1753" id="{982F2D39-0133-4E46-9E4D-3D014474E53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W7:W10</xm:sqref>
        </x14:conditionalFormatting>
        <x14:conditionalFormatting xmlns:xm="http://schemas.microsoft.com/office/excel/2006/main">
          <x14:cfRule type="expression" priority="1751" id="{70BB7F80-8B04-41F4-96F2-712B8F38B43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52" id="{292B8B2F-3C23-4DF2-B9DF-C46E9ABFE49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H12:H13</xm:sqref>
        </x14:conditionalFormatting>
        <x14:conditionalFormatting xmlns:xm="http://schemas.microsoft.com/office/excel/2006/main">
          <x14:cfRule type="expression" priority="1749" id="{6C5ECA25-884B-43AA-A7E7-2B4C71DE229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50" id="{480C37EE-0CF8-4B6A-97C0-E9A2937807A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I12:I13</xm:sqref>
        </x14:conditionalFormatting>
        <x14:conditionalFormatting xmlns:xm="http://schemas.microsoft.com/office/excel/2006/main">
          <x14:cfRule type="expression" priority="1748" id="{B4AFDCC6-B48C-452A-80DA-418B96A5D87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H12:H13</xm:sqref>
        </x14:conditionalFormatting>
        <x14:conditionalFormatting xmlns:xm="http://schemas.microsoft.com/office/excel/2006/main">
          <x14:cfRule type="expression" priority="1747" id="{DF646703-F931-4043-8835-90243BDAF70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I12:I13</xm:sqref>
        </x14:conditionalFormatting>
        <x14:conditionalFormatting xmlns:xm="http://schemas.microsoft.com/office/excel/2006/main">
          <x14:cfRule type="expression" priority="1745" id="{7F334250-225A-45C8-8660-C6B7B2A7792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46" id="{8A71CF8A-4E1A-4975-B9B3-B3D0BFB040A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J12:J13</xm:sqref>
        </x14:conditionalFormatting>
        <x14:conditionalFormatting xmlns:xm="http://schemas.microsoft.com/office/excel/2006/main">
          <x14:cfRule type="expression" priority="1743" id="{DB41F5EF-ACB9-45B4-AAE8-3F24F512D25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44" id="{707DFA8A-0C5C-44CD-9D47-42BFFCFD042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K12:K13</xm:sqref>
        </x14:conditionalFormatting>
        <x14:conditionalFormatting xmlns:xm="http://schemas.microsoft.com/office/excel/2006/main">
          <x14:cfRule type="expression" priority="1742" id="{86A18DA2-A851-41F4-9F41-363C47D286A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J12:J13</xm:sqref>
        </x14:conditionalFormatting>
        <x14:conditionalFormatting xmlns:xm="http://schemas.microsoft.com/office/excel/2006/main">
          <x14:cfRule type="expression" priority="1741" id="{0C696E29-1959-4D99-9E0E-DA9CB69031C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K12:K13</xm:sqref>
        </x14:conditionalFormatting>
        <x14:conditionalFormatting xmlns:xm="http://schemas.microsoft.com/office/excel/2006/main">
          <x14:cfRule type="expression" priority="1739" id="{D00FE305-2080-46DE-8527-61B1EF0D8F3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40" id="{624FFF76-3472-405D-873D-F66FA807050C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L12:L13</xm:sqref>
        </x14:conditionalFormatting>
        <x14:conditionalFormatting xmlns:xm="http://schemas.microsoft.com/office/excel/2006/main">
          <x14:cfRule type="expression" priority="1737" id="{043B2938-BB7F-4420-8D08-CBC30A478B5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38" id="{5427F523-C776-41CD-8BB8-8A940978F64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M12:M13</xm:sqref>
        </x14:conditionalFormatting>
        <x14:conditionalFormatting xmlns:xm="http://schemas.microsoft.com/office/excel/2006/main">
          <x14:cfRule type="expression" priority="1736" id="{C0B2042F-4195-4FA2-8F41-22408B4CC56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L12:L13</xm:sqref>
        </x14:conditionalFormatting>
        <x14:conditionalFormatting xmlns:xm="http://schemas.microsoft.com/office/excel/2006/main">
          <x14:cfRule type="expression" priority="1735" id="{8C8200E4-441A-4EDC-AF1E-E2B758370B6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M12:M13</xm:sqref>
        </x14:conditionalFormatting>
        <x14:conditionalFormatting xmlns:xm="http://schemas.microsoft.com/office/excel/2006/main">
          <x14:cfRule type="expression" priority="1733" id="{AA965469-F36F-4A20-AF36-7F92F945DBD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34" id="{F5982E97-0AF8-4E49-8DB5-790520A0F06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N12:N13</xm:sqref>
        </x14:conditionalFormatting>
        <x14:conditionalFormatting xmlns:xm="http://schemas.microsoft.com/office/excel/2006/main">
          <x14:cfRule type="expression" priority="1731" id="{F1CD85F0-32F3-41FE-B8AC-EFDB3CD0BE4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32" id="{BEDCC169-8C96-4DD0-8614-97CD17FD774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O12:O13</xm:sqref>
        </x14:conditionalFormatting>
        <x14:conditionalFormatting xmlns:xm="http://schemas.microsoft.com/office/excel/2006/main">
          <x14:cfRule type="expression" priority="1730" id="{63B7B7C8-04FA-4F6F-A87D-615F2BFBFE7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N12:N13</xm:sqref>
        </x14:conditionalFormatting>
        <x14:conditionalFormatting xmlns:xm="http://schemas.microsoft.com/office/excel/2006/main">
          <x14:cfRule type="expression" priority="1729" id="{49C91FAC-7342-4C6E-A4DE-CD3664E5733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O12:O13</xm:sqref>
        </x14:conditionalFormatting>
        <x14:conditionalFormatting xmlns:xm="http://schemas.microsoft.com/office/excel/2006/main">
          <x14:cfRule type="expression" priority="1727" id="{A14AB2B5-B26D-48FE-98AD-10B874B9068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28" id="{C2F3491C-9F25-4DB4-98DE-0376BE3080B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P12:P13</xm:sqref>
        </x14:conditionalFormatting>
        <x14:conditionalFormatting xmlns:xm="http://schemas.microsoft.com/office/excel/2006/main">
          <x14:cfRule type="expression" priority="1725" id="{24739288-2BEE-4C26-B5D3-35E6BC39DFB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26" id="{8153772B-053C-462A-BAD6-FE1A2DB39D9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Q12:Q13</xm:sqref>
        </x14:conditionalFormatting>
        <x14:conditionalFormatting xmlns:xm="http://schemas.microsoft.com/office/excel/2006/main">
          <x14:cfRule type="expression" priority="1724" id="{B2C3AD10-9C2D-44E6-BF62-74ED911D5BC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P12:P13</xm:sqref>
        </x14:conditionalFormatting>
        <x14:conditionalFormatting xmlns:xm="http://schemas.microsoft.com/office/excel/2006/main">
          <x14:cfRule type="expression" priority="1723" id="{48069FF3-C9C4-4605-9E2B-0C92B4427FF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Q12:Q13</xm:sqref>
        </x14:conditionalFormatting>
        <x14:conditionalFormatting xmlns:xm="http://schemas.microsoft.com/office/excel/2006/main">
          <x14:cfRule type="expression" priority="1721" id="{322E53F7-5041-4DF8-ACDF-D0217B34955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22" id="{8FB52C59-FE5F-47FA-B6FA-F08C6B7775A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R12:R13</xm:sqref>
        </x14:conditionalFormatting>
        <x14:conditionalFormatting xmlns:xm="http://schemas.microsoft.com/office/excel/2006/main">
          <x14:cfRule type="expression" priority="1719" id="{4F79FEBB-A643-43EB-A667-E92B684431D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20" id="{310387D7-7498-4DF8-B810-E22631EEA43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S12:S13</xm:sqref>
        </x14:conditionalFormatting>
        <x14:conditionalFormatting xmlns:xm="http://schemas.microsoft.com/office/excel/2006/main">
          <x14:cfRule type="expression" priority="1718" id="{B8BC2CAD-84A2-437D-BC0B-EDA6D459B7D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R12:R13</xm:sqref>
        </x14:conditionalFormatting>
        <x14:conditionalFormatting xmlns:xm="http://schemas.microsoft.com/office/excel/2006/main">
          <x14:cfRule type="expression" priority="1717" id="{B4B9115C-C2F2-4882-9CD2-E88457E0FCF8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S12:S13</xm:sqref>
        </x14:conditionalFormatting>
        <x14:conditionalFormatting xmlns:xm="http://schemas.microsoft.com/office/excel/2006/main">
          <x14:cfRule type="expression" priority="1715" id="{596BD1B1-A3F2-41C3-93F7-CF3EBACFF8D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16" id="{C099B2C9-1D07-45C1-98E6-909F4BF418A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T12:T13</xm:sqref>
        </x14:conditionalFormatting>
        <x14:conditionalFormatting xmlns:xm="http://schemas.microsoft.com/office/excel/2006/main">
          <x14:cfRule type="expression" priority="1713" id="{0931CBE4-F76C-4157-9D53-31070348C99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14" id="{97846A2B-9124-4EA1-9FE7-D7829B04606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U12:U13</xm:sqref>
        </x14:conditionalFormatting>
        <x14:conditionalFormatting xmlns:xm="http://schemas.microsoft.com/office/excel/2006/main">
          <x14:cfRule type="expression" priority="1712" id="{A1A4ED6E-04E1-4151-81EB-82762B41231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T12:T13</xm:sqref>
        </x14:conditionalFormatting>
        <x14:conditionalFormatting xmlns:xm="http://schemas.microsoft.com/office/excel/2006/main">
          <x14:cfRule type="expression" priority="1711" id="{9DB32D09-BEFC-4B06-A07B-C49E3191723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U12:U13</xm:sqref>
        </x14:conditionalFormatting>
        <x14:conditionalFormatting xmlns:xm="http://schemas.microsoft.com/office/excel/2006/main">
          <x14:cfRule type="expression" priority="1709" id="{7D2CD499-746A-4030-B7FF-E776840D736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10" id="{144D0723-C132-4295-ACEE-61A06405B45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V12:V13</xm:sqref>
        </x14:conditionalFormatting>
        <x14:conditionalFormatting xmlns:xm="http://schemas.microsoft.com/office/excel/2006/main">
          <x14:cfRule type="expression" priority="1707" id="{EA387176-E236-43B9-8655-4B575E443B7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08" id="{720160BB-1939-48B4-B0EA-426015BBF7C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W12:W13</xm:sqref>
        </x14:conditionalFormatting>
        <x14:conditionalFormatting xmlns:xm="http://schemas.microsoft.com/office/excel/2006/main">
          <x14:cfRule type="expression" priority="1706" id="{A6EF3219-F024-4C00-A6EE-6D022562994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V12:V13</xm:sqref>
        </x14:conditionalFormatting>
        <x14:conditionalFormatting xmlns:xm="http://schemas.microsoft.com/office/excel/2006/main">
          <x14:cfRule type="expression" priority="1705" id="{E8F0FC7C-F2F1-48DF-B40C-116CFA99937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W12:W13</xm:sqref>
        </x14:conditionalFormatting>
        <x14:conditionalFormatting xmlns:xm="http://schemas.microsoft.com/office/excel/2006/main">
          <x14:cfRule type="expression" priority="1703" id="{35FD3C06-11FC-4F73-A43C-A3F94266CBC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04" id="{D9FDEE0A-C795-442F-BBA6-36053B9DBBD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H15:H16</xm:sqref>
        </x14:conditionalFormatting>
        <x14:conditionalFormatting xmlns:xm="http://schemas.microsoft.com/office/excel/2006/main">
          <x14:cfRule type="expression" priority="1701" id="{59FB3993-EEF0-4A96-A45E-C1E45F27EAA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702" id="{91BCF6F1-363A-4757-84D1-1E02CF3E481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I15:I16</xm:sqref>
        </x14:conditionalFormatting>
        <x14:conditionalFormatting xmlns:xm="http://schemas.microsoft.com/office/excel/2006/main">
          <x14:cfRule type="expression" priority="1700" id="{21749DC6-0E70-49F2-87B3-7259722A8B5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H15:H16</xm:sqref>
        </x14:conditionalFormatting>
        <x14:conditionalFormatting xmlns:xm="http://schemas.microsoft.com/office/excel/2006/main">
          <x14:cfRule type="expression" priority="1699" id="{B3542C23-EA82-4588-B042-9867EE9FC4B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I15:I16</xm:sqref>
        </x14:conditionalFormatting>
        <x14:conditionalFormatting xmlns:xm="http://schemas.microsoft.com/office/excel/2006/main">
          <x14:cfRule type="expression" priority="1697" id="{67ED9159-CB63-40DF-BF09-B5578D70CC0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98" id="{8551FB65-F4D4-4F20-A0AA-8ED589C909D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J15:J16</xm:sqref>
        </x14:conditionalFormatting>
        <x14:conditionalFormatting xmlns:xm="http://schemas.microsoft.com/office/excel/2006/main">
          <x14:cfRule type="expression" priority="1695" id="{C7BEEE46-5CA8-4399-A159-7C5F2C9386C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96" id="{6316BD02-9784-436B-9459-AF9B58C3114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K15:K16</xm:sqref>
        </x14:conditionalFormatting>
        <x14:conditionalFormatting xmlns:xm="http://schemas.microsoft.com/office/excel/2006/main">
          <x14:cfRule type="expression" priority="1694" id="{C5C242FF-ABD5-44A2-BC71-B56B1E2646EC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J15:J16</xm:sqref>
        </x14:conditionalFormatting>
        <x14:conditionalFormatting xmlns:xm="http://schemas.microsoft.com/office/excel/2006/main">
          <x14:cfRule type="expression" priority="1693" id="{22807407-03FB-4747-9EF6-ED10A7EAE1E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K15:K16</xm:sqref>
        </x14:conditionalFormatting>
        <x14:conditionalFormatting xmlns:xm="http://schemas.microsoft.com/office/excel/2006/main">
          <x14:cfRule type="expression" priority="1691" id="{883667B2-7DE5-432E-97D8-62CD170EC34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92" id="{E1502045-580E-48FA-8A51-23CB496FB99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L15:L16</xm:sqref>
        </x14:conditionalFormatting>
        <x14:conditionalFormatting xmlns:xm="http://schemas.microsoft.com/office/excel/2006/main">
          <x14:cfRule type="expression" priority="1689" id="{C44C4EFC-5B20-489B-8F59-AC660D59259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90" id="{2333CC2D-1765-4C8A-8D91-A8DB0E5D99B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M15:M16</xm:sqref>
        </x14:conditionalFormatting>
        <x14:conditionalFormatting xmlns:xm="http://schemas.microsoft.com/office/excel/2006/main">
          <x14:cfRule type="expression" priority="1688" id="{2D5774EC-2676-4347-9E25-9807E2258A4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L15:L16</xm:sqref>
        </x14:conditionalFormatting>
        <x14:conditionalFormatting xmlns:xm="http://schemas.microsoft.com/office/excel/2006/main">
          <x14:cfRule type="expression" priority="1687" id="{A677BC48-EEEB-4917-85EA-9A18F935D17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M15:M16</xm:sqref>
        </x14:conditionalFormatting>
        <x14:conditionalFormatting xmlns:xm="http://schemas.microsoft.com/office/excel/2006/main">
          <x14:cfRule type="expression" priority="1685" id="{85403E62-D089-4C31-A8AC-2644E7EC3FB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86" id="{0F558AD7-BD34-403C-ACDF-1A199F56F50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N15:N16</xm:sqref>
        </x14:conditionalFormatting>
        <x14:conditionalFormatting xmlns:xm="http://schemas.microsoft.com/office/excel/2006/main">
          <x14:cfRule type="expression" priority="1683" id="{AFF46501-1528-47D5-AB6E-4D35127D501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84" id="{041EB1E1-4257-4B0A-8AA1-2DF52AAF1D0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O15:O16</xm:sqref>
        </x14:conditionalFormatting>
        <x14:conditionalFormatting xmlns:xm="http://schemas.microsoft.com/office/excel/2006/main">
          <x14:cfRule type="expression" priority="1682" id="{2A9613E2-C407-4CC2-B217-3B01D65F197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N15:N16</xm:sqref>
        </x14:conditionalFormatting>
        <x14:conditionalFormatting xmlns:xm="http://schemas.microsoft.com/office/excel/2006/main">
          <x14:cfRule type="expression" priority="1681" id="{56B45B78-39D0-4B60-B035-ECCE3D3C1C2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O15:O16</xm:sqref>
        </x14:conditionalFormatting>
        <x14:conditionalFormatting xmlns:xm="http://schemas.microsoft.com/office/excel/2006/main">
          <x14:cfRule type="expression" priority="1679" id="{1E914F21-A82A-4C5A-9D3A-7802E46A4EC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80" id="{47475D1F-2CA0-4E72-B70C-82135EB5829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P15:P16</xm:sqref>
        </x14:conditionalFormatting>
        <x14:conditionalFormatting xmlns:xm="http://schemas.microsoft.com/office/excel/2006/main">
          <x14:cfRule type="expression" priority="1677" id="{EBA2B4F6-DF2B-427C-94A5-125F8A5E795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78" id="{DB84C579-B17E-47DA-BDE1-567AE340884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Q15:Q16</xm:sqref>
        </x14:conditionalFormatting>
        <x14:conditionalFormatting xmlns:xm="http://schemas.microsoft.com/office/excel/2006/main">
          <x14:cfRule type="expression" priority="1676" id="{17039BA5-AC70-4525-A649-83A877D2B6E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P15:P16</xm:sqref>
        </x14:conditionalFormatting>
        <x14:conditionalFormatting xmlns:xm="http://schemas.microsoft.com/office/excel/2006/main">
          <x14:cfRule type="expression" priority="1675" id="{7D414D99-D152-43F5-9A6C-9028C6BB3CC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Q15:Q16</xm:sqref>
        </x14:conditionalFormatting>
        <x14:conditionalFormatting xmlns:xm="http://schemas.microsoft.com/office/excel/2006/main">
          <x14:cfRule type="expression" priority="1673" id="{A033DC68-BBA0-4453-89EA-016DBFE8FE8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74" id="{8D8DDC08-5F95-4952-AF73-9B7C9E89154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R15:R16</xm:sqref>
        </x14:conditionalFormatting>
        <x14:conditionalFormatting xmlns:xm="http://schemas.microsoft.com/office/excel/2006/main">
          <x14:cfRule type="expression" priority="1671" id="{82F35157-83B2-400B-89EA-E6A4D4D5332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72" id="{F7C98FE2-FA99-40C0-8DD1-DC91E633EB2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S15:S16</xm:sqref>
        </x14:conditionalFormatting>
        <x14:conditionalFormatting xmlns:xm="http://schemas.microsoft.com/office/excel/2006/main">
          <x14:cfRule type="expression" priority="1670" id="{3F5D11F9-A612-4240-9DD2-206FB97D2CD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R15:R16</xm:sqref>
        </x14:conditionalFormatting>
        <x14:conditionalFormatting xmlns:xm="http://schemas.microsoft.com/office/excel/2006/main">
          <x14:cfRule type="expression" priority="1669" id="{F164D7FF-CB75-4067-B5F2-B1B650AD4E8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S15:S16</xm:sqref>
        </x14:conditionalFormatting>
        <x14:conditionalFormatting xmlns:xm="http://schemas.microsoft.com/office/excel/2006/main">
          <x14:cfRule type="expression" priority="1667" id="{009FDE00-FC26-450D-AD47-210FE94D661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68" id="{CAFE1B78-D9B2-4B79-BD0F-E775C250CC3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T15:T16</xm:sqref>
        </x14:conditionalFormatting>
        <x14:conditionalFormatting xmlns:xm="http://schemas.microsoft.com/office/excel/2006/main">
          <x14:cfRule type="expression" priority="1665" id="{8C4DC4F6-746A-497F-8D64-FF44DE3153F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66" id="{C3373F4E-2865-4000-A17B-0E5E0460506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U15:U16</xm:sqref>
        </x14:conditionalFormatting>
        <x14:conditionalFormatting xmlns:xm="http://schemas.microsoft.com/office/excel/2006/main">
          <x14:cfRule type="expression" priority="1664" id="{B779878F-8473-4950-B314-F03B068800E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T15:T16</xm:sqref>
        </x14:conditionalFormatting>
        <x14:conditionalFormatting xmlns:xm="http://schemas.microsoft.com/office/excel/2006/main">
          <x14:cfRule type="expression" priority="1663" id="{11FCA567-E745-4C3D-A4AF-7487F561B31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U15:U16</xm:sqref>
        </x14:conditionalFormatting>
        <x14:conditionalFormatting xmlns:xm="http://schemas.microsoft.com/office/excel/2006/main">
          <x14:cfRule type="expression" priority="1661" id="{ED0DF2E0-A3A1-4215-AA49-6D105F0076D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62" id="{C8F2CEA3-7441-4063-8038-11B71FE3961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V15:V16</xm:sqref>
        </x14:conditionalFormatting>
        <x14:conditionalFormatting xmlns:xm="http://schemas.microsoft.com/office/excel/2006/main">
          <x14:cfRule type="expression" priority="1659" id="{09B59591-7965-4B64-BD31-3C6BFB40121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60" id="{8364E172-3BFF-4769-856F-26AFC538224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W15:W16</xm:sqref>
        </x14:conditionalFormatting>
        <x14:conditionalFormatting xmlns:xm="http://schemas.microsoft.com/office/excel/2006/main">
          <x14:cfRule type="expression" priority="1658" id="{DFE20FE8-E251-42C7-92E5-AB173CBECF2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V15:V16</xm:sqref>
        </x14:conditionalFormatting>
        <x14:conditionalFormatting xmlns:xm="http://schemas.microsoft.com/office/excel/2006/main">
          <x14:cfRule type="expression" priority="1657" id="{EBF4BEFF-D4EE-4C0E-B1EC-C8B6FD5BF3C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W15:W16</xm:sqref>
        </x14:conditionalFormatting>
        <x14:conditionalFormatting xmlns:xm="http://schemas.microsoft.com/office/excel/2006/main">
          <x14:cfRule type="expression" priority="1655" id="{5E43FF9D-E0D5-4966-8FAB-E7549327656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56" id="{6F1B6725-C1C0-4F26-B7FB-253B75B89B3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H18:H20</xm:sqref>
        </x14:conditionalFormatting>
        <x14:conditionalFormatting xmlns:xm="http://schemas.microsoft.com/office/excel/2006/main">
          <x14:cfRule type="expression" priority="1654" id="{16299D4E-EC8E-4461-9695-56D9BD434DD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53" id="{7ADAE0B5-0BE1-47D2-9D83-B8DF7500D1C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51" id="{2263C4B3-57A8-4B7F-9B07-B12DFAD1174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52" id="{3D699CC8-802F-4391-A5A1-428533D3A21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I18:I20</xm:sqref>
        </x14:conditionalFormatting>
        <x14:conditionalFormatting xmlns:xm="http://schemas.microsoft.com/office/excel/2006/main">
          <x14:cfRule type="expression" priority="1650" id="{AFB2F8A7-0772-40C1-9D22-9BEE477F15E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49" id="{38CCA6BA-D794-4702-A70C-2EF2D222856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48" id="{AA254646-B81B-476A-B83B-5E52D27B954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47" id="{43373172-FD2A-4A71-9816-9345E30854D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I18:I20</xm:sqref>
        </x14:conditionalFormatting>
        <x14:conditionalFormatting xmlns:xm="http://schemas.microsoft.com/office/excel/2006/main">
          <x14:cfRule type="expression" priority="1633" id="{AA934296-0BBF-4C33-97C7-861FBC95A99C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34" id="{18AFC854-C6D2-4078-932C-A23901F9EAE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41" id="{834BC856-685C-4150-AD0A-BAB23AC435B4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642" id="{D50B23B9-667C-4B54-8891-FFBEFB11AFCC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646" id="{579E88C6-5B44-490C-B9C9-09AE1BFFF67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45" id="{03717F24-22E4-49E0-9937-6AFBB6092F0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5" id="{C16D5AE2-853B-485A-AF5A-AB61C2130FE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36" id="{CAACCD35-0283-4AA7-BA77-726D575E85E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39" id="{9B19D033-CA66-4D29-902A-FB94B078919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40" id="{DB3AF13A-956C-4B32-8A8D-2AF3D6D9894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43" id="{86F441DA-DDB7-401F-9AEF-3D67DB7754F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644" id="{7B09A8B4-93B4-4925-8B73-3ADB5326372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38" id="{C12110F2-AEC9-435B-B7D9-2271DF7C906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7" id="{A192625E-2780-402C-9E0B-02A83BC931FE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2" id="{7FE64B98-0E01-407D-8659-64F2C579ACB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1" id="{426A91DC-32FE-459F-B52B-8E5454085BF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H18:H19</xm:sqref>
        </x14:conditionalFormatting>
        <x14:conditionalFormatting xmlns:xm="http://schemas.microsoft.com/office/excel/2006/main">
          <x14:cfRule type="expression" priority="1630" id="{4AD6E14C-FB25-442F-B7FF-C64B1BE981F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29" id="{BBC344F5-B097-4C51-9BFF-E707269E623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28" id="{07691D99-4BE6-423C-9BAF-8565AD39448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27" id="{BDCFA30C-9ADB-4E91-9ED1-E25ECEA7DE6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I18:I19</xm:sqref>
        </x14:conditionalFormatting>
        <x14:conditionalFormatting xmlns:xm="http://schemas.microsoft.com/office/excel/2006/main">
          <x14:cfRule type="expression" priority="1625" id="{F011F04C-4480-40BB-8377-EF6EC724B4B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26" id="{17ADA8E7-9C24-4027-B063-D603D20434F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J18:J20</xm:sqref>
        </x14:conditionalFormatting>
        <x14:conditionalFormatting xmlns:xm="http://schemas.microsoft.com/office/excel/2006/main">
          <x14:cfRule type="expression" priority="1624" id="{D3538EE6-E3DF-4E74-B8A2-8D14A37E37B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23" id="{51777BD7-BB6F-41D7-B11A-DAEFC1D92AA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21" id="{D3DA8848-0B54-4598-8AE8-9F19B32B49C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22" id="{6DBEB29A-DB85-4C63-B096-D6CE01183E71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K18:K20</xm:sqref>
        </x14:conditionalFormatting>
        <x14:conditionalFormatting xmlns:xm="http://schemas.microsoft.com/office/excel/2006/main">
          <x14:cfRule type="expression" priority="1620" id="{9E1A35DC-B3E6-42CA-981E-C3E12460C93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619" id="{61DBAF5B-2CDE-4917-8FFE-9E6D494E26A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618" id="{9EC583C0-BA63-4DAE-B450-75563B51C85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17" id="{7329AF48-78A0-48E8-A6AB-8240AE39201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K18:K20</xm:sqref>
        </x14:conditionalFormatting>
        <x14:conditionalFormatting xmlns:xm="http://schemas.microsoft.com/office/excel/2006/main">
          <x14:cfRule type="expression" priority="1603" id="{394BC32B-B79F-4028-8A7E-238B52C8B17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04" id="{5DB87B36-1914-44B4-A9FC-8307998D7B4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11" id="{A380F59E-BDC2-43AE-A7E7-41FA71CE1D8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612" id="{DB8E1FEF-A2E5-4128-A6AA-AD4F4109C139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616" id="{CF98B479-B4EF-4E55-8E31-01F5D5BB8B37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15" id="{06881B28-A3E5-4781-9851-963535540F5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5" id="{4B27E6FD-FF26-4408-B282-2C95BB68D0F4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06" id="{85E92A4C-7055-4065-81DF-9C852B21DF1C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09" id="{F64288A1-F9B4-4E31-B2E6-B4B7968C67D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10" id="{7B70B0C5-5592-4EAB-BF4E-9CEFD81467F3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13" id="{5995E7D2-9B10-4B21-8BC8-BC95B2C938BF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614" id="{124043CA-76E1-499A-8DC8-FCAFD1FC843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608" id="{9223B73B-9476-4989-8255-0D43B869FDC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7" id="{E9834C1A-9970-4EB4-9A4F-E456E2EBF066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2" id="{0B21018D-507C-4BBA-A3A1-32A746D2D3C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1" id="{DCD9DBB9-4F04-43BD-83D0-B0427E9CE2F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J18:J19</xm:sqref>
        </x14:conditionalFormatting>
        <x14:conditionalFormatting xmlns:xm="http://schemas.microsoft.com/office/excel/2006/main">
          <x14:cfRule type="expression" priority="1600" id="{20AAAFF7-B2D7-4F6D-8ADA-AB8798A6D57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599" id="{29F1F4CB-4B4F-4DB9-8982-4B37A3FBFC0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598" id="{908C72C7-2752-4A98-9CEA-94C038FD9A0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597" id="{6B7DD6C6-94BB-44F0-97FA-1F29DBC463A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K18:K19</xm:sqref>
        </x14:conditionalFormatting>
        <x14:conditionalFormatting xmlns:xm="http://schemas.microsoft.com/office/excel/2006/main">
          <x14:cfRule type="expression" priority="1595" id="{3382F9FF-D849-41BE-9BF0-33CB25D258B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96" id="{B8B2A8C1-582C-438E-AFDC-006A22BEB16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L18:L20</xm:sqref>
        </x14:conditionalFormatting>
        <x14:conditionalFormatting xmlns:xm="http://schemas.microsoft.com/office/excel/2006/main">
          <x14:cfRule type="expression" priority="1594" id="{08E29AC0-165D-4B6F-BBA2-683ECAF5355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93" id="{CB9FB224-C8BE-47B8-8086-0E81840B22E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91" id="{9B5D2ACF-8CEE-4AFE-BF6A-D820A5D3539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92" id="{652B62CB-A729-40FC-9BE3-1346CAC24172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M18:M20</xm:sqref>
        </x14:conditionalFormatting>
        <x14:conditionalFormatting xmlns:xm="http://schemas.microsoft.com/office/excel/2006/main">
          <x14:cfRule type="expression" priority="1590" id="{22F9C1E5-4B0B-444D-9F2A-D0791480C0C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89" id="{7CEB404D-10DA-41EA-B10C-C5DA599E1FD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88" id="{789992E7-EBEC-4BF3-A5F0-DA2963EB6B1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87" id="{FD7CA175-4E32-4AE2-8935-B77C54C7ADC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M18:M20</xm:sqref>
        </x14:conditionalFormatting>
        <x14:conditionalFormatting xmlns:xm="http://schemas.microsoft.com/office/excel/2006/main">
          <x14:cfRule type="expression" priority="1573" id="{074E0DE5-EA9B-4576-842D-DECC1BEA325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74" id="{3E0C73AD-4054-4CD7-8425-7EBFB073AEC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81" id="{4F075144-46F5-4E09-A30C-20D014602CD5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82" id="{FCD92946-C518-4D00-AB09-B7ADAC2A3C4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86" id="{1E717C78-8124-46E8-9679-5008005394B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85" id="{2B27C480-2487-43AE-9B95-61B9D0C84DA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5" id="{6C1D9BC3-7BCF-47E8-B3B6-5E9233AFE7C7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76" id="{DB585B1D-807F-452F-8E35-5F765BFF1EA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79" id="{C3463F37-B9CD-4329-B1DB-C246B31C1B2D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80" id="{022CE931-F079-4CF3-A8F3-CB50B095C36C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83" id="{8A53CB27-7337-43E4-8DE0-56111DB9F18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584" id="{411F3ABB-6824-46DC-90A0-53B448946AC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78" id="{1FAABDBC-D4D5-4B27-91F8-18E3ED15648B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7" id="{E8A7A67A-2DB7-472F-ACB9-701BF83C97ED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2" id="{FFF64A6A-EF4F-4BEE-B31E-A2C16DF5C7C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1" id="{1D825582-67E3-4961-98A4-0C78EFC1DB21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L18:L19</xm:sqref>
        </x14:conditionalFormatting>
        <x14:conditionalFormatting xmlns:xm="http://schemas.microsoft.com/office/excel/2006/main">
          <x14:cfRule type="expression" priority="1570" id="{5370F116-5DA9-4EA4-8084-2B9D06CCFB8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69" id="{61372FCB-CD1B-4044-AEFF-F15993212DDC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68" id="{B77F3951-8AEB-4D28-AD2F-BF0030C1873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67" id="{9F2DE7E3-58A9-44F3-A388-EB1BEE1327D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M18:M19</xm:sqref>
        </x14:conditionalFormatting>
        <x14:conditionalFormatting xmlns:xm="http://schemas.microsoft.com/office/excel/2006/main">
          <x14:cfRule type="expression" priority="1565" id="{9EA31E16-DC42-4022-88AB-FE0B51201D7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66" id="{C1E9950F-9524-4371-BE65-76229966DC3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N18:N20</xm:sqref>
        </x14:conditionalFormatting>
        <x14:conditionalFormatting xmlns:xm="http://schemas.microsoft.com/office/excel/2006/main">
          <x14:cfRule type="expression" priority="1564" id="{7B8A0367-3964-4F27-9629-F4FECEF7CC2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63" id="{6191511E-54CA-443A-8B55-DBE1D647868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61" id="{9EB59698-BC9B-4E34-B7B1-82AE41CD728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62" id="{8BA91F46-CC79-4CA6-9AA6-E895E61A967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O18:O20</xm:sqref>
        </x14:conditionalFormatting>
        <x14:conditionalFormatting xmlns:xm="http://schemas.microsoft.com/office/excel/2006/main">
          <x14:cfRule type="expression" priority="1560" id="{F58EC64D-5C74-440E-A4A2-998B62F43EE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59" id="{51E99BBD-C953-4001-A955-97908E209DE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58" id="{73171FAB-6E9B-4C9B-B521-B64F1B34989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57" id="{1B7C3F37-43EA-4285-AB54-441A723F0838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O18:O20</xm:sqref>
        </x14:conditionalFormatting>
        <x14:conditionalFormatting xmlns:xm="http://schemas.microsoft.com/office/excel/2006/main">
          <x14:cfRule type="expression" priority="1543" id="{3456E5EB-5821-4ABB-A570-2F37F792740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44" id="{779A7290-6829-4469-92B4-FE2518EAEEE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51" id="{E2830478-0C30-4A2D-8A14-9954E838E281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52" id="{09EBC353-4A1B-4EA6-BC80-FB344394D06F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56" id="{005DEB1C-6AEB-4820-AB31-C0AE157C4BD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55" id="{E98DB40C-27A6-4517-898A-64D5E2A7457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5" id="{EA08DE77-A350-4F51-8AD6-D52C77CF8D88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46" id="{C90423AD-8B17-48CD-91BE-FDC85A3B2746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49" id="{248335BD-D02F-492E-9129-D2064B96A0E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50" id="{DB854D89-7F18-453A-A12C-00A6C019EFC5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53" id="{FC5A4567-B83A-4E22-87FC-BD8D704F125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554" id="{7814F2CE-DB72-4F81-9D35-9EAF88546CB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48" id="{C537E465-C249-4340-8BBA-CCC6560B729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7" id="{C462CAB4-3C1C-4641-9BA7-1DC048A0AAAF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2" id="{897F97D0-D233-442C-890C-44F8F4F8985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1" id="{2FE10B6F-AB52-4483-BD12-479BDE0BB971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N18:N19</xm:sqref>
        </x14:conditionalFormatting>
        <x14:conditionalFormatting xmlns:xm="http://schemas.microsoft.com/office/excel/2006/main">
          <x14:cfRule type="expression" priority="1540" id="{B3BEAB46-AD64-40A5-8AE2-5C428D39FA0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39" id="{BE42534F-96CC-4DF3-B44C-6DEB3B870F1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38" id="{873810B7-BC99-404B-B369-5F8111F9E55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37" id="{F3FC683F-6141-4EAF-AFF1-01B1E2A91F13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O18:O19</xm:sqref>
        </x14:conditionalFormatting>
        <x14:conditionalFormatting xmlns:xm="http://schemas.microsoft.com/office/excel/2006/main">
          <x14:cfRule type="expression" priority="1535" id="{C36AE0A2-C7C6-4D30-9D27-5D6658C7546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36" id="{FED325F9-417E-4E07-B150-3AD13C58B3D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P18:P20</xm:sqref>
        </x14:conditionalFormatting>
        <x14:conditionalFormatting xmlns:xm="http://schemas.microsoft.com/office/excel/2006/main">
          <x14:cfRule type="expression" priority="1534" id="{D8D0AF9C-060B-4A9B-8AB2-873AED6FC9E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33" id="{EF0E1D64-BA1D-4AA4-AAA8-A61F178E2C5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31" id="{E4611F56-0003-4081-9861-523AD998153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32" id="{2193AB58-EA99-4373-B10C-96E9318B794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Q18:Q20</xm:sqref>
        </x14:conditionalFormatting>
        <x14:conditionalFormatting xmlns:xm="http://schemas.microsoft.com/office/excel/2006/main">
          <x14:cfRule type="expression" priority="1530" id="{A68D4C25-D538-483E-92DA-4127431BE58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29" id="{065C5FF9-D782-4EA2-9669-36B784FA015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28" id="{9723EA45-EA72-4745-97C6-12C4D5C2371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27" id="{13BB119D-6A26-4B15-8571-6AC2E5555DA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Q18:Q20</xm:sqref>
        </x14:conditionalFormatting>
        <x14:conditionalFormatting xmlns:xm="http://schemas.microsoft.com/office/excel/2006/main">
          <x14:cfRule type="expression" priority="1513" id="{22BC5DC4-D4C4-48AB-A770-99152BF736A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14" id="{C45F7CA0-DB9F-4E9C-993C-C5A7EA3E441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521" id="{D7A531E4-0E5C-4E2C-84FE-81478EF4FF96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22" id="{9EA6011E-2510-4ABD-9CB9-BA72D13216BB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526" id="{A470C79A-0BDF-497A-8C1D-2F3AAC749BC1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25" id="{35236265-EAA6-4FB3-9152-16E6991FC1E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5" id="{9B132E6C-BECF-414E-8154-1214ABCFB5A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16" id="{FFD1F48F-F5E2-4A1F-8C25-B4B7460A3EBE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19" id="{1C37A11D-627A-4C79-9986-FDA77F6EE6E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20" id="{EF221A82-9F3A-4AB9-98DB-F88F38BC41CD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523" id="{BDB58639-1C3A-4683-8A21-729448E8D80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524" id="{80317B4B-9435-4534-B58D-D52FB4A2536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18" id="{F16CCA3D-0E10-442B-9AC8-3C3573DF5CE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7" id="{63170BAA-970A-4878-81A7-8DE8591F7C4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2" id="{23929AFC-685D-4F82-A06A-54869B5141A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1" id="{338C3CEC-772C-45A9-958D-68E22D4B2F8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P18:P19</xm:sqref>
        </x14:conditionalFormatting>
        <x14:conditionalFormatting xmlns:xm="http://schemas.microsoft.com/office/excel/2006/main">
          <x14:cfRule type="expression" priority="1510" id="{CA7976C3-A15A-466E-83EF-A33B8D641A26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09" id="{BB73A666-067E-4BA6-BD72-57E2E17B2A9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08" id="{0B8F2B66-9C15-4FBB-9AD6-A82FA97EEEB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07" id="{224AA7A6-9179-4562-9A66-D551473D84C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Q18:Q19</xm:sqref>
        </x14:conditionalFormatting>
        <x14:conditionalFormatting xmlns:xm="http://schemas.microsoft.com/office/excel/2006/main">
          <x14:cfRule type="expression" priority="1505" id="{5F5E7747-B9E7-47EA-A38E-3C8E523DD51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06" id="{C6097383-DCFB-4917-8C37-B2C5D8F0DE3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R18:R20</xm:sqref>
        </x14:conditionalFormatting>
        <x14:conditionalFormatting xmlns:xm="http://schemas.microsoft.com/office/excel/2006/main">
          <x14:cfRule type="expression" priority="1504" id="{CB91DD37-96B1-48B1-94C3-EE05362354A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503" id="{1002462A-7863-44BE-B58C-E18900BE331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501" id="{41816C41-2E0E-4EBF-B25F-1047CD7A5A3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02" id="{98E60503-192E-4A0B-B723-63C1E98F2C1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S18:S20</xm:sqref>
        </x14:conditionalFormatting>
        <x14:conditionalFormatting xmlns:xm="http://schemas.microsoft.com/office/excel/2006/main">
          <x14:cfRule type="expression" priority="1500" id="{A5945E1A-FD8F-4FF4-B72D-667C9C84FB6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99" id="{09DCC87D-B158-468F-8AD8-847A0156B09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98" id="{01DCABFD-1DD5-4DF0-9CF0-BDED5CE19A8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97" id="{56A6AAD7-DDF9-4465-A1B4-D6AC0A5BD22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S18:S20</xm:sqref>
        </x14:conditionalFormatting>
        <x14:conditionalFormatting xmlns:xm="http://schemas.microsoft.com/office/excel/2006/main">
          <x14:cfRule type="expression" priority="1483" id="{B64A2368-373D-426E-ACCE-B34218BF670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84" id="{7489B6C5-472B-4661-AC1F-3D0C4026365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91" id="{2A24C730-D6FD-4579-903C-01CC02D3200F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92" id="{C44B58A6-BA7E-4572-9A70-66B1077F05B5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96" id="{3B3119F5-4919-400A-9896-949414BC221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95" id="{3B122439-5EEB-49EE-9C12-140565AB094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5" id="{C1C7527E-70ED-488E-AF4D-7AC4FA16A376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86" id="{C21FD171-8D90-40E7-AC2F-E28115CBDA06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89" id="{66582C59-724A-4A9D-AFDE-3CBB8A53383C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90" id="{B32E3E15-D134-4C4E-AEF4-982EE2C96F3B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93" id="{34A7A2EF-12C2-4B1E-A32A-C4945B6CE8F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494" id="{F0032042-84B4-4AD1-8730-72220F0D79C1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88" id="{21FF8CF7-2CF3-403A-AD5E-74EB28E2FB55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7" id="{71DE6DB5-7CAD-44F0-8542-38F4B2DBA071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2" id="{D93FDC2D-B78E-41A0-91EB-096E39D7F86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1" id="{E5F2CA00-1886-4796-9C1F-96C4AD1120D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R18:R19</xm:sqref>
        </x14:conditionalFormatting>
        <x14:conditionalFormatting xmlns:xm="http://schemas.microsoft.com/office/excel/2006/main">
          <x14:cfRule type="expression" priority="1480" id="{656AEE3A-8AF6-41CC-9CC4-FA422363AA17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79" id="{938915D1-855D-45E7-A186-7CCCD8D71B30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78" id="{04C45235-C63A-4F34-A51B-C2EF55A3EBF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77" id="{DE0F7C46-3BA7-4B3F-8147-CB10E3FE317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S18:S19</xm:sqref>
        </x14:conditionalFormatting>
        <x14:conditionalFormatting xmlns:xm="http://schemas.microsoft.com/office/excel/2006/main">
          <x14:cfRule type="expression" priority="1475" id="{E38DAC72-9A3C-4B71-B668-A149D1B1904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76" id="{59027689-F805-460C-B5D2-19A36BB5C0F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T18:T20</xm:sqref>
        </x14:conditionalFormatting>
        <x14:conditionalFormatting xmlns:xm="http://schemas.microsoft.com/office/excel/2006/main">
          <x14:cfRule type="expression" priority="1474" id="{F1793DE5-C066-4A94-845E-56D2BBD4F84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73" id="{BCEA6D09-D17D-4B64-AE4C-CB1734230BB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71" id="{AFD49FE7-AB96-4CCB-BA05-07BDAE303CA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72" id="{285B4B8C-7A44-4680-B3E6-1CB265F3BB4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U18:U20</xm:sqref>
        </x14:conditionalFormatting>
        <x14:conditionalFormatting xmlns:xm="http://schemas.microsoft.com/office/excel/2006/main">
          <x14:cfRule type="expression" priority="1470" id="{FE31C156-2C24-4CA4-BB3E-1F6D334E420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69" id="{B9BDC16D-7639-4B7F-977C-FAA3A84F2A6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68" id="{6703B8CF-4712-483A-B614-ED6878069CA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67" id="{F5C1F3A6-BC01-440D-A86F-3E292C753718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U18:U20</xm:sqref>
        </x14:conditionalFormatting>
        <x14:conditionalFormatting xmlns:xm="http://schemas.microsoft.com/office/excel/2006/main">
          <x14:cfRule type="expression" priority="1453" id="{13363000-211E-4BE2-AE4F-9E5227C7A93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54" id="{CB335ABD-000F-4BA8-AE75-EC11D930D8C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61" id="{3940AB5C-00D6-4FD5-A2F3-46F3879B88F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62" id="{2C0DE67C-66E4-4424-86CB-35171BEAC66E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66" id="{1CB11A3F-8A32-488D-B9EE-A9597F0C648E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65" id="{D04B13D3-2E84-4FAA-AECB-D1339F8E541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5" id="{64B6777B-3E77-4CA5-ABBD-7BD5AA8DBF85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56" id="{8605070B-87AE-4CB3-AD03-3E0692735029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59" id="{8DCDE439-6DF8-45D7-94E7-5C64BA4643F3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60" id="{581B8B5A-EA41-4F08-ADB3-C9A3EDF946E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63" id="{FE18D619-98F4-4FF0-BCE7-F4DD307B752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464" id="{24E01EAD-E65A-46C5-8D2E-59C3E136633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58" id="{8D75D20A-C473-47AC-8CB4-A4DB615EF07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7" id="{0C0E9B3D-E7C6-4B52-AD9D-DEE5047C63EF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2" id="{82E173D8-47DE-41C4-B075-1673B8CBA98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1" id="{C93E9DD7-C272-4088-8791-9B564CB3FDD3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T18:T19</xm:sqref>
        </x14:conditionalFormatting>
        <x14:conditionalFormatting xmlns:xm="http://schemas.microsoft.com/office/excel/2006/main">
          <x14:cfRule type="expression" priority="1450" id="{C13F0B06-5CFC-41D0-BC05-13286C41F06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49" id="{FE9118C5-FA2C-4488-B2CE-4B6F9DB110E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48" id="{8425BF65-890A-4392-86E3-C48568164A2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47" id="{65C7B41F-2400-43AB-876F-F2FDC00BB6D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U18:U19</xm:sqref>
        </x14:conditionalFormatting>
        <x14:conditionalFormatting xmlns:xm="http://schemas.microsoft.com/office/excel/2006/main">
          <x14:cfRule type="expression" priority="1445" id="{EF6EE269-8200-4755-A234-B147AF4E579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46" id="{626E7834-32C2-4FE6-9AF7-6D9FF54184E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V18:V20</xm:sqref>
        </x14:conditionalFormatting>
        <x14:conditionalFormatting xmlns:xm="http://schemas.microsoft.com/office/excel/2006/main">
          <x14:cfRule type="expression" priority="1444" id="{30060648-9265-4792-A6A6-45E0E0321EE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43" id="{122F1504-F75C-476E-9460-2676C3D5489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41" id="{AB55FF75-1332-4FC6-98A0-3156679D5C8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42" id="{424FA3F7-6FED-4D02-A81B-0095DB4FE2B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W18:W20</xm:sqref>
        </x14:conditionalFormatting>
        <x14:conditionalFormatting xmlns:xm="http://schemas.microsoft.com/office/excel/2006/main">
          <x14:cfRule type="expression" priority="1440" id="{1A1BDE24-2277-46CB-B598-16C309D1C66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39" id="{23803D90-E16F-4AD0-ACD9-B4BBAD33E4D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38" id="{0341E75D-F32B-48B5-B0DE-0C53A530834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37" id="{18524147-8CE9-437A-A39A-5EF6148C7FE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W18:W20</xm:sqref>
        </x14:conditionalFormatting>
        <x14:conditionalFormatting xmlns:xm="http://schemas.microsoft.com/office/excel/2006/main">
          <x14:cfRule type="expression" priority="1423" id="{9F1B84F4-8B63-4FBB-A69F-34BBD416BAE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24" id="{0A2E5389-7111-41D5-9D6D-7197E1D9987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431" id="{7311FAE3-88EC-4F89-94C7-879B412ED76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32" id="{33618A55-A3BE-456A-8C11-B7C98915F8D7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436" id="{1F70E8AE-B5FE-46BD-8423-5C39B5CE62E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35" id="{BA6A099A-962C-4C9C-A5F3-F91EFE78CAD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5" id="{18290494-DD55-402A-858F-0FF797F36B34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26" id="{B6349F87-4701-486E-9CBE-FA698AF5A56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29" id="{57645718-780B-466A-8693-31B4704A82C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30" id="{C120C498-380C-424C-B1E3-748CB144396C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433" id="{A40943D7-0B3E-46D9-B069-898472D3345A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434" id="{DF77C780-6984-47D9-B577-FB33FCF3FBD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28" id="{7990C1D8-E680-4C76-BDF4-64F5118D001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7" id="{A39EEB3B-32BF-4E86-86E0-3A7427D2F519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2" id="{FDDEEB38-0E8E-429D-B32B-A25F73B03C9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1" id="{E6BAB25F-9F73-418F-841D-6E62D08DA9F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V18:V19</xm:sqref>
        </x14:conditionalFormatting>
        <x14:conditionalFormatting xmlns:xm="http://schemas.microsoft.com/office/excel/2006/main">
          <x14:cfRule type="expression" priority="1420" id="{E02B38A3-511C-41A1-BB79-66F8390B6ED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19" id="{F9828CBE-2B74-49B9-B3F9-B263D3ABEC7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18" id="{8DF877E3-36A2-4F81-BB53-ACF8F1CE20B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17" id="{66064BAC-BF69-44E8-934C-D7C97BBBFBE3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W18:W19</xm:sqref>
        </x14:conditionalFormatting>
        <x14:conditionalFormatting xmlns:xm="http://schemas.microsoft.com/office/excel/2006/main">
          <x14:cfRule type="expression" priority="1415" id="{290AAE24-4CBE-4191-A21F-019C9391355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16" id="{8886627E-9081-4200-8495-FF51343618C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H23:H30</xm:sqref>
        </x14:conditionalFormatting>
        <x14:conditionalFormatting xmlns:xm="http://schemas.microsoft.com/office/excel/2006/main">
          <x14:cfRule type="expression" priority="1413" id="{1C8D5E84-6824-46D2-B091-D2B1A3032BA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14" id="{321DE20D-583A-4DF4-9BF0-A49A80EC8C2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I23:I30</xm:sqref>
        </x14:conditionalFormatting>
        <x14:conditionalFormatting xmlns:xm="http://schemas.microsoft.com/office/excel/2006/main">
          <x14:cfRule type="expression" priority="1412" id="{E935581C-7018-4CD2-BD90-456065A107C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H23:H30</xm:sqref>
        </x14:conditionalFormatting>
        <x14:conditionalFormatting xmlns:xm="http://schemas.microsoft.com/office/excel/2006/main">
          <x14:cfRule type="expression" priority="1411" id="{794B357F-433D-4F78-A17B-D043954C207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I23:I30</xm:sqref>
        </x14:conditionalFormatting>
        <x14:conditionalFormatting xmlns:xm="http://schemas.microsoft.com/office/excel/2006/main">
          <x14:cfRule type="expression" priority="1409" id="{9E5D2E0A-B915-4606-AB47-88ABA177CB9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10" id="{7D29B3BF-3FCA-4F68-8FC3-CCDB374475B9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J23:J30</xm:sqref>
        </x14:conditionalFormatting>
        <x14:conditionalFormatting xmlns:xm="http://schemas.microsoft.com/office/excel/2006/main">
          <x14:cfRule type="expression" priority="1407" id="{083A6096-BCFC-4D6E-A2F7-2CCDDA8959A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08" id="{196179EC-7C36-4FC0-BE50-50B8DCDA1A6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K23:K30</xm:sqref>
        </x14:conditionalFormatting>
        <x14:conditionalFormatting xmlns:xm="http://schemas.microsoft.com/office/excel/2006/main">
          <x14:cfRule type="expression" priority="1406" id="{B12FA31F-8C07-4154-B700-F13976FAE0F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J23:J30</xm:sqref>
        </x14:conditionalFormatting>
        <x14:conditionalFormatting xmlns:xm="http://schemas.microsoft.com/office/excel/2006/main">
          <x14:cfRule type="expression" priority="1405" id="{CAB36DD1-E09D-4E5E-99A0-39715C1643F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K23:K30</xm:sqref>
        </x14:conditionalFormatting>
        <x14:conditionalFormatting xmlns:xm="http://schemas.microsoft.com/office/excel/2006/main">
          <x14:cfRule type="expression" priority="1403" id="{2777681F-15CB-459F-A029-DFB1CE799F4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04" id="{1EE97064-5C79-4E36-92E2-738854101A7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L23:L30</xm:sqref>
        </x14:conditionalFormatting>
        <x14:conditionalFormatting xmlns:xm="http://schemas.microsoft.com/office/excel/2006/main">
          <x14:cfRule type="expression" priority="1401" id="{B0382247-471D-4CC4-8259-637B0F7CF9A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02" id="{8CE9A888-261A-4FB2-B9E1-8C9BD7BE51C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M23:M30</xm:sqref>
        </x14:conditionalFormatting>
        <x14:conditionalFormatting xmlns:xm="http://schemas.microsoft.com/office/excel/2006/main">
          <x14:cfRule type="expression" priority="1400" id="{5F7A391C-51B4-469A-B45C-C17E119554E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L23:L30</xm:sqref>
        </x14:conditionalFormatting>
        <x14:conditionalFormatting xmlns:xm="http://schemas.microsoft.com/office/excel/2006/main">
          <x14:cfRule type="expression" priority="1399" id="{49EE78D5-DD30-4CBB-B7ED-43F09AB5549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M23:M30</xm:sqref>
        </x14:conditionalFormatting>
        <x14:conditionalFormatting xmlns:xm="http://schemas.microsoft.com/office/excel/2006/main">
          <x14:cfRule type="expression" priority="1397" id="{C63EF91D-E42C-42C9-B184-2E238648EAD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98" id="{E9F1FB32-75BC-4FCE-B52C-A264948CA58C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N23:N30</xm:sqref>
        </x14:conditionalFormatting>
        <x14:conditionalFormatting xmlns:xm="http://schemas.microsoft.com/office/excel/2006/main">
          <x14:cfRule type="expression" priority="1395" id="{AA67F9DE-8128-4F47-9405-58574CCDE14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96" id="{F625EE58-B922-4E04-8945-35E21ACF834B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O23:O30</xm:sqref>
        </x14:conditionalFormatting>
        <x14:conditionalFormatting xmlns:xm="http://schemas.microsoft.com/office/excel/2006/main">
          <x14:cfRule type="expression" priority="1394" id="{44B548D2-EA07-4DD8-A60B-943BE840FD2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N23:N30</xm:sqref>
        </x14:conditionalFormatting>
        <x14:conditionalFormatting xmlns:xm="http://schemas.microsoft.com/office/excel/2006/main">
          <x14:cfRule type="expression" priority="1393" id="{8C4D9B3F-0AA7-4D96-8E60-C8AF7B98CB3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O23:O30</xm:sqref>
        </x14:conditionalFormatting>
        <x14:conditionalFormatting xmlns:xm="http://schemas.microsoft.com/office/excel/2006/main">
          <x14:cfRule type="expression" priority="1391" id="{59DF18BC-D510-4B3F-BCEF-6170E17A6CD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92" id="{3788984E-294E-4C1D-A72B-8DD35DF0493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P23:P30</xm:sqref>
        </x14:conditionalFormatting>
        <x14:conditionalFormatting xmlns:xm="http://schemas.microsoft.com/office/excel/2006/main">
          <x14:cfRule type="expression" priority="1389" id="{C3690D3A-BC07-46E4-B029-C3F889E0E91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90" id="{039CA513-C32E-407F-B825-53B17560497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Q23:Q30</xm:sqref>
        </x14:conditionalFormatting>
        <x14:conditionalFormatting xmlns:xm="http://schemas.microsoft.com/office/excel/2006/main">
          <x14:cfRule type="expression" priority="1388" id="{233F87EA-8B48-4A2B-BE8D-1B21464EE69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P23:P30</xm:sqref>
        </x14:conditionalFormatting>
        <x14:conditionalFormatting xmlns:xm="http://schemas.microsoft.com/office/excel/2006/main">
          <x14:cfRule type="expression" priority="1387" id="{ED80B6FA-B8C1-4D17-B30D-EBCD5AE02D9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Q23:Q30</xm:sqref>
        </x14:conditionalFormatting>
        <x14:conditionalFormatting xmlns:xm="http://schemas.microsoft.com/office/excel/2006/main">
          <x14:cfRule type="expression" priority="1385" id="{7D9A22B0-3F6E-4B1F-A37E-5906941DF78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86" id="{45C8E81B-2BD7-4BC5-B95B-46CABEBBD73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R23:R30</xm:sqref>
        </x14:conditionalFormatting>
        <x14:conditionalFormatting xmlns:xm="http://schemas.microsoft.com/office/excel/2006/main">
          <x14:cfRule type="expression" priority="1383" id="{F8085DC0-E602-4D58-A474-3026A9EAF0E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84" id="{AA60E5C8-8B43-47B3-A40E-4AB3CDADEDF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S23:S30</xm:sqref>
        </x14:conditionalFormatting>
        <x14:conditionalFormatting xmlns:xm="http://schemas.microsoft.com/office/excel/2006/main">
          <x14:cfRule type="expression" priority="1382" id="{A79858D9-6815-4760-AD79-D57DD1B90CC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R23:R30</xm:sqref>
        </x14:conditionalFormatting>
        <x14:conditionalFormatting xmlns:xm="http://schemas.microsoft.com/office/excel/2006/main">
          <x14:cfRule type="expression" priority="1381" id="{E3483095-B883-4391-AEF2-83E624C16BE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S23:S30</xm:sqref>
        </x14:conditionalFormatting>
        <x14:conditionalFormatting xmlns:xm="http://schemas.microsoft.com/office/excel/2006/main">
          <x14:cfRule type="expression" priority="1379" id="{17970F0D-EF58-4704-BB6C-D502C611229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80" id="{3619F271-2F69-4652-A2B9-80F5EC1A541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T23:T30</xm:sqref>
        </x14:conditionalFormatting>
        <x14:conditionalFormatting xmlns:xm="http://schemas.microsoft.com/office/excel/2006/main">
          <x14:cfRule type="expression" priority="1377" id="{117AFE6B-0D68-4FB3-8F92-44413C92867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78" id="{9E48CF53-EB97-4065-90AC-3739C44BE4A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U23:U30</xm:sqref>
        </x14:conditionalFormatting>
        <x14:conditionalFormatting xmlns:xm="http://schemas.microsoft.com/office/excel/2006/main">
          <x14:cfRule type="expression" priority="1376" id="{D71B6C18-83BE-43DF-9A31-DDA250E0D08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T23:T30</xm:sqref>
        </x14:conditionalFormatting>
        <x14:conditionalFormatting xmlns:xm="http://schemas.microsoft.com/office/excel/2006/main">
          <x14:cfRule type="expression" priority="1375" id="{4E7BA8C6-60A3-4241-ACC0-6E6ECB276D8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U23:U30</xm:sqref>
        </x14:conditionalFormatting>
        <x14:conditionalFormatting xmlns:xm="http://schemas.microsoft.com/office/excel/2006/main">
          <x14:cfRule type="expression" priority="1373" id="{3C2A5295-DCF9-46EA-BBF0-C0E5FE30DFA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74" id="{06C0457E-B2F4-44F2-9D5E-6E9267BE194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V23:V30</xm:sqref>
        </x14:conditionalFormatting>
        <x14:conditionalFormatting xmlns:xm="http://schemas.microsoft.com/office/excel/2006/main">
          <x14:cfRule type="expression" priority="1371" id="{9B688A39-4B14-421F-B0C1-6BCADB6F5AB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72" id="{72CF4C17-9CAA-466F-A626-A9DB1A7E9FB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W23:W30</xm:sqref>
        </x14:conditionalFormatting>
        <x14:conditionalFormatting xmlns:xm="http://schemas.microsoft.com/office/excel/2006/main">
          <x14:cfRule type="expression" priority="1370" id="{88044EEB-A0B6-4C7A-982A-17151FEA25A0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V23:V30</xm:sqref>
        </x14:conditionalFormatting>
        <x14:conditionalFormatting xmlns:xm="http://schemas.microsoft.com/office/excel/2006/main">
          <x14:cfRule type="expression" priority="1369" id="{8C807541-92A3-4289-9428-BC65D14B853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W23:W30</xm:sqref>
        </x14:conditionalFormatting>
        <x14:conditionalFormatting xmlns:xm="http://schemas.microsoft.com/office/excel/2006/main">
          <x14:cfRule type="expression" priority="1367" id="{83FA590E-B567-47BD-A5C9-97DD06E5F61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68" id="{85B0A8F2-4074-4A68-9FB1-7DEA3CEC990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H32:H34</xm:sqref>
        </x14:conditionalFormatting>
        <x14:conditionalFormatting xmlns:xm="http://schemas.microsoft.com/office/excel/2006/main">
          <x14:cfRule type="expression" priority="1365" id="{6A4567F7-B028-41AC-B35D-F6D0B74F543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66" id="{6B527960-911A-4B29-81BC-B1A8ECE900D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expression" priority="1364" id="{2ED353C0-4899-4BBE-8EE5-F20D6F335EC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H32:H40</xm:sqref>
        </x14:conditionalFormatting>
        <x14:conditionalFormatting xmlns:xm="http://schemas.microsoft.com/office/excel/2006/main">
          <x14:cfRule type="expression" priority="1363" id="{1C3CCD16-C701-4391-B9C0-86D6192AA51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I32:I40</xm:sqref>
        </x14:conditionalFormatting>
        <x14:conditionalFormatting xmlns:xm="http://schemas.microsoft.com/office/excel/2006/main">
          <x14:cfRule type="expression" priority="1361" id="{DD0E6835-4DBD-4248-AF22-CADC37A99CE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62" id="{8743436C-C6B6-4C77-A592-00DF79B2B1A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J32:J34</xm:sqref>
        </x14:conditionalFormatting>
        <x14:conditionalFormatting xmlns:xm="http://schemas.microsoft.com/office/excel/2006/main">
          <x14:cfRule type="expression" priority="1359" id="{3F18E752-4A8D-46B7-9AD7-F31C46403F2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60" id="{BF3E7739-F497-47E7-8B2B-10839FD817B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1358" id="{6B488E26-599B-41AC-94B2-F327FF75AFB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J32:J40</xm:sqref>
        </x14:conditionalFormatting>
        <x14:conditionalFormatting xmlns:xm="http://schemas.microsoft.com/office/excel/2006/main">
          <x14:cfRule type="expression" priority="1357" id="{81E9A30B-43B4-4963-B1FF-8CC1AD49061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K32:K40</xm:sqref>
        </x14:conditionalFormatting>
        <x14:conditionalFormatting xmlns:xm="http://schemas.microsoft.com/office/excel/2006/main">
          <x14:cfRule type="expression" priority="1355" id="{13DF1831-6D93-4568-A3A2-54A68D32DC5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56" id="{D6A3EACA-8A8C-40A3-8FB4-702816955949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L32:L34</xm:sqref>
        </x14:conditionalFormatting>
        <x14:conditionalFormatting xmlns:xm="http://schemas.microsoft.com/office/excel/2006/main">
          <x14:cfRule type="expression" priority="1353" id="{ECBA946D-6BDE-4C77-AEF2-987FE0B71BE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54" id="{81B08422-4C82-47BD-858A-1A524D291B9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M32</xm:sqref>
        </x14:conditionalFormatting>
        <x14:conditionalFormatting xmlns:xm="http://schemas.microsoft.com/office/excel/2006/main">
          <x14:cfRule type="expression" priority="1352" id="{EDC347E0-1102-4118-A9EE-7F040E612FB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L32:L40</xm:sqref>
        </x14:conditionalFormatting>
        <x14:conditionalFormatting xmlns:xm="http://schemas.microsoft.com/office/excel/2006/main">
          <x14:cfRule type="expression" priority="1351" id="{DDE97E96-93A3-40F6-A453-9E5DAF96E5C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M32:M40</xm:sqref>
        </x14:conditionalFormatting>
        <x14:conditionalFormatting xmlns:xm="http://schemas.microsoft.com/office/excel/2006/main">
          <x14:cfRule type="expression" priority="1349" id="{605202AA-4441-4784-8656-BDE80BD957A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50" id="{C68E5D41-7FCE-4E78-AC49-E983568BB03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N32:N34</xm:sqref>
        </x14:conditionalFormatting>
        <x14:conditionalFormatting xmlns:xm="http://schemas.microsoft.com/office/excel/2006/main">
          <x14:cfRule type="expression" priority="1347" id="{AFF3F13D-421A-406C-AF66-34FFAA5D2BC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8" id="{541DB134-7CE5-4C75-917B-E829FB87687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O32</xm:sqref>
        </x14:conditionalFormatting>
        <x14:conditionalFormatting xmlns:xm="http://schemas.microsoft.com/office/excel/2006/main">
          <x14:cfRule type="expression" priority="1346" id="{44076363-79BD-4AB9-9C33-CA8BDD43D19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N32:N40</xm:sqref>
        </x14:conditionalFormatting>
        <x14:conditionalFormatting xmlns:xm="http://schemas.microsoft.com/office/excel/2006/main">
          <x14:cfRule type="expression" priority="1345" id="{97FD448B-4422-4C0A-B1CD-A22C1DF5C41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O32:O40</xm:sqref>
        </x14:conditionalFormatting>
        <x14:conditionalFormatting xmlns:xm="http://schemas.microsoft.com/office/excel/2006/main">
          <x14:cfRule type="expression" priority="1343" id="{B2C91FD1-FA06-432A-B6DA-210C23CDC6F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4" id="{338C969B-E3E1-4C4D-BF4C-AF9024F7048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P32:P34</xm:sqref>
        </x14:conditionalFormatting>
        <x14:conditionalFormatting xmlns:xm="http://schemas.microsoft.com/office/excel/2006/main">
          <x14:cfRule type="expression" priority="1341" id="{9B2BC618-446F-4FF0-AE65-570F319DF67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2" id="{9BEF34E8-2C07-42C6-A877-E0012569C7B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Q32</xm:sqref>
        </x14:conditionalFormatting>
        <x14:conditionalFormatting xmlns:xm="http://schemas.microsoft.com/office/excel/2006/main">
          <x14:cfRule type="expression" priority="1340" id="{3C18C693-62FC-46D6-9887-1FC658D66E5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P32:P40</xm:sqref>
        </x14:conditionalFormatting>
        <x14:conditionalFormatting xmlns:xm="http://schemas.microsoft.com/office/excel/2006/main">
          <x14:cfRule type="expression" priority="1339" id="{743B09EF-5A9A-4571-9664-1FBD3CB7ACD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Q32:Q40</xm:sqref>
        </x14:conditionalFormatting>
        <x14:conditionalFormatting xmlns:xm="http://schemas.microsoft.com/office/excel/2006/main">
          <x14:cfRule type="expression" priority="1337" id="{56DE51FF-9EE1-4E0D-8768-B48E8DE327E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38" id="{090C6FED-5FB9-424A-AE2E-F9939CA45F9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R32:R34</xm:sqref>
        </x14:conditionalFormatting>
        <x14:conditionalFormatting xmlns:xm="http://schemas.microsoft.com/office/excel/2006/main">
          <x14:cfRule type="expression" priority="1335" id="{90702D09-8AA0-4031-8541-529F5B90995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36" id="{3299CDF5-74F8-4AE3-A626-22B964B670B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S32</xm:sqref>
        </x14:conditionalFormatting>
        <x14:conditionalFormatting xmlns:xm="http://schemas.microsoft.com/office/excel/2006/main">
          <x14:cfRule type="expression" priority="1334" id="{17AAD01E-77C4-44B0-B930-3C9890AD026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R32:R40</xm:sqref>
        </x14:conditionalFormatting>
        <x14:conditionalFormatting xmlns:xm="http://schemas.microsoft.com/office/excel/2006/main">
          <x14:cfRule type="expression" priority="1333" id="{EB132916-BCDF-4F0F-B4D5-5362A3A6D8C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S32:S40</xm:sqref>
        </x14:conditionalFormatting>
        <x14:conditionalFormatting xmlns:xm="http://schemas.microsoft.com/office/excel/2006/main">
          <x14:cfRule type="expression" priority="1331" id="{FB5D112C-21A0-4AF2-8D27-0B51B3D0BEC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32" id="{532277E4-CECC-45E6-8D6A-82FD07F23102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T32:T34</xm:sqref>
        </x14:conditionalFormatting>
        <x14:conditionalFormatting xmlns:xm="http://schemas.microsoft.com/office/excel/2006/main">
          <x14:cfRule type="expression" priority="1329" id="{0581A398-0C8B-4B8E-A566-9B93BF91D83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30" id="{9190AC97-B77C-46BD-8015-AEF6F8DF7CA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U32</xm:sqref>
        </x14:conditionalFormatting>
        <x14:conditionalFormatting xmlns:xm="http://schemas.microsoft.com/office/excel/2006/main">
          <x14:cfRule type="expression" priority="1328" id="{06AA7696-3FA4-4B80-A7C2-6407B4A6B3D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T32:T40</xm:sqref>
        </x14:conditionalFormatting>
        <x14:conditionalFormatting xmlns:xm="http://schemas.microsoft.com/office/excel/2006/main">
          <x14:cfRule type="expression" priority="1327" id="{089485E2-7F32-42CB-90BA-29DFB2067F2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U32:U40</xm:sqref>
        </x14:conditionalFormatting>
        <x14:conditionalFormatting xmlns:xm="http://schemas.microsoft.com/office/excel/2006/main">
          <x14:cfRule type="expression" priority="1325" id="{2A2D4759-A55C-43EA-85AA-1FC5DC28D58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26" id="{9A76FB39-B797-4557-B778-ED44B740220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V32:V34</xm:sqref>
        </x14:conditionalFormatting>
        <x14:conditionalFormatting xmlns:xm="http://schemas.microsoft.com/office/excel/2006/main">
          <x14:cfRule type="expression" priority="1323" id="{3561FFC3-22FB-4134-A758-C34D6C08EE8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24" id="{F446C6C0-113D-4A47-A646-43CAD110049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W32</xm:sqref>
        </x14:conditionalFormatting>
        <x14:conditionalFormatting xmlns:xm="http://schemas.microsoft.com/office/excel/2006/main">
          <x14:cfRule type="expression" priority="1322" id="{92D564D2-F24E-4B59-95E2-38D8076DD4C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V32:V40</xm:sqref>
        </x14:conditionalFormatting>
        <x14:conditionalFormatting xmlns:xm="http://schemas.microsoft.com/office/excel/2006/main">
          <x14:cfRule type="expression" priority="1321" id="{B342DB61-BE6D-4A8A-BC8C-8F2E8FC9556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W32:W40</xm:sqref>
        </x14:conditionalFormatting>
        <x14:conditionalFormatting xmlns:xm="http://schemas.microsoft.com/office/excel/2006/main">
          <x14:cfRule type="expression" priority="1319" id="{BEB409FB-F494-4080-A9B9-8A9392E8C5E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20" id="{68774045-1D40-4DA7-A1DC-E3585564188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H46:H47</xm:sqref>
        </x14:conditionalFormatting>
        <x14:conditionalFormatting xmlns:xm="http://schemas.microsoft.com/office/excel/2006/main">
          <x14:cfRule type="expression" priority="1318" id="{8A28DA4F-5C89-4E30-A163-C3E8ED8849A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317" id="{8F1F78CF-EB7B-4F97-8446-43E71FF0B4B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315" id="{844180E3-6385-47D2-BF66-A423A641A21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16" id="{C69AD809-6089-4B3D-8F1F-312A441F8262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I46:I47</xm:sqref>
        </x14:conditionalFormatting>
        <x14:conditionalFormatting xmlns:xm="http://schemas.microsoft.com/office/excel/2006/main">
          <x14:cfRule type="expression" priority="1314" id="{219CE3DF-0B51-463C-A2BF-E978DBB8D98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313" id="{63C36772-89BE-4CDE-A07C-722D8883FD6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312" id="{E961ABFD-8BD9-4108-A62D-973D252AD49F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H46:H47</xm:sqref>
        </x14:conditionalFormatting>
        <x14:conditionalFormatting xmlns:xm="http://schemas.microsoft.com/office/excel/2006/main">
          <x14:cfRule type="expression" priority="1311" id="{D4B280D2-36CF-48E0-8BD7-B3D06C82246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I46:I47</xm:sqref>
        </x14:conditionalFormatting>
        <x14:conditionalFormatting xmlns:xm="http://schemas.microsoft.com/office/excel/2006/main">
          <x14:cfRule type="expression" priority="1297" id="{82112E5A-895B-487F-BCF9-87095EF53B2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98" id="{6D859713-1E3D-47C2-AA94-B88486355D46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305" id="{C8375376-A93F-4201-81FF-2489EEBB389F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6" id="{FB51645B-B460-4458-9C2F-B96A7647F966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310" id="{048150F0-5939-46A9-8CA1-3909CACABEE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309" id="{FF1A63CC-1F4C-4D85-9C9D-79144D386C3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299" id="{646C19B5-DE2B-4B3C-A644-9AAAFE31BF39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0" id="{AABF200B-45BD-4212-8960-E162B4D98A4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3" id="{B51BEF65-F80B-4F41-B8DB-984B58B03E3D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4" id="{F0BE3E13-DF77-4A95-8214-19AE07EE7C13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7" id="{31843557-6FDB-4AED-A862-A72576CE118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308" id="{BE232E0E-DBAD-4626-85B9-66A1FA8D54C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302" id="{FCB1FBA8-93DF-43D2-A782-563EE63CE22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301" id="{9FFD28B1-C3EF-4F38-B2E1-150582E3F8E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296" id="{97106041-022F-466C-97F7-9DC694C8E52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295" id="{339AAC29-8C30-4197-B5C7-3398F38A79F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294" id="{5B4CA179-0599-46F7-B287-58120EF7ECF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293" id="{BCA325CA-5D4C-462A-AF2D-CB10FEC0868A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292" id="{573A319C-F41D-4D13-A247-FBCF410D898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291" id="{0AAFF9FB-ECF5-4D0D-A4AE-21886EE4E00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expression" priority="1289" id="{B42155C0-E069-463A-9652-3400C3C885F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90" id="{7B5D36E8-4B6A-4ECF-AAF7-018D9B52C13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J46:J47</xm:sqref>
        </x14:conditionalFormatting>
        <x14:conditionalFormatting xmlns:xm="http://schemas.microsoft.com/office/excel/2006/main">
          <x14:cfRule type="expression" priority="1288" id="{85CB60D0-88C3-47C5-BFD3-11DFF5E1CDDD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87" id="{680323C4-464D-441D-8A3D-7F34DC1F79C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85" id="{294039EB-3F55-4182-B0E6-14343E63BF9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86" id="{1D31D8DA-F0F0-4663-BFFE-A7E57E5A8FF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K46:K47</xm:sqref>
        </x14:conditionalFormatting>
        <x14:conditionalFormatting xmlns:xm="http://schemas.microsoft.com/office/excel/2006/main">
          <x14:cfRule type="expression" priority="1284" id="{C4A5BFF8-0E90-47A9-BC14-EDF4973C09ED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83" id="{16FB8CD7-0625-42C7-A434-CA4449FCB7F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82" id="{291476E7-DBEF-4416-BA90-742141D4A88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J46:J47</xm:sqref>
        </x14:conditionalFormatting>
        <x14:conditionalFormatting xmlns:xm="http://schemas.microsoft.com/office/excel/2006/main">
          <x14:cfRule type="expression" priority="1281" id="{491329DF-BD0A-4A58-91F4-E18719777B1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K46:K47</xm:sqref>
        </x14:conditionalFormatting>
        <x14:conditionalFormatting xmlns:xm="http://schemas.microsoft.com/office/excel/2006/main">
          <x14:cfRule type="expression" priority="1267" id="{1F068D68-DCC5-4EA8-B5A5-3899524D12C0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68" id="{A0640D96-0D55-4B27-8447-BE653073FB9D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75" id="{97E4898D-A22B-4FE0-AC2E-7B0001A7516C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6" id="{55BC6182-948C-461F-B4F5-605CA599049E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80" id="{610C3687-D729-49F9-BA10-17C3C3180AE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79" id="{035E573C-D5FE-4B6E-965D-D0CB880A582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69" id="{32EB7B85-CE2A-4BD7-BA63-4E74DD5313C7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0" id="{EEB39DF4-78A2-49EA-A515-90D0EFE80A79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3" id="{C233862E-3CC8-4E41-B9C8-DE7FF2D89162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4" id="{F6FA115C-F87F-4120-819B-F770BE39A5D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7" id="{30C9C4D8-B331-4F24-8DAD-5AFFA07DB852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278" id="{64C09076-1EE5-49CD-B57A-345713D2A097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72" id="{9D535A25-E9DD-48B2-8EBF-519D5AC59A7B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71" id="{A104018F-33E9-40B7-8EB0-FE71AC315C20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66" id="{440B410F-C7EE-4CB5-94F1-7ABE5321CC7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65" id="{308CEE83-351F-4B7A-B402-ECE0C7AFADA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64" id="{6792BF4C-C780-48A5-94DE-261BD5E28B39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63" id="{92C60DDF-90CC-4ECD-8849-B281FE9ECD7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62" id="{D5D73C5A-AFA7-4C2C-85B9-C9BAF0B418A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61" id="{F4B6312E-F64A-4649-9DF1-7DE1153C984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259" id="{2AE466AC-BDB0-4849-A4FF-33B64E173E4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60" id="{E39968E2-D101-4012-9417-D8289328D2E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L46:L47</xm:sqref>
        </x14:conditionalFormatting>
        <x14:conditionalFormatting xmlns:xm="http://schemas.microsoft.com/office/excel/2006/main">
          <x14:cfRule type="expression" priority="1258" id="{2EE407FE-8B88-46D3-90EE-34FBA99DDEE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57" id="{42F2D94C-AD41-4FEE-A025-2DA956D4409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55" id="{1C613966-6E96-476C-AEB1-8DBE9EE9B7F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56" id="{6ED17DEB-8F68-4A4D-B110-3AA0A87FAF0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M46:M47</xm:sqref>
        </x14:conditionalFormatting>
        <x14:conditionalFormatting xmlns:xm="http://schemas.microsoft.com/office/excel/2006/main">
          <x14:cfRule type="expression" priority="1254" id="{C8BA8B0F-804A-4A2F-8F52-D21E2B7B9AD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53" id="{E2B5703C-D279-4A53-904A-D3C5A4A4B15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52" id="{5A7CD541-9CEE-489E-AE80-7AB2C9983FD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L46:L47</xm:sqref>
        </x14:conditionalFormatting>
        <x14:conditionalFormatting xmlns:xm="http://schemas.microsoft.com/office/excel/2006/main">
          <x14:cfRule type="expression" priority="1251" id="{BFE376F0-977C-42FE-9678-DE4F63F154D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M46:M47</xm:sqref>
        </x14:conditionalFormatting>
        <x14:conditionalFormatting xmlns:xm="http://schemas.microsoft.com/office/excel/2006/main">
          <x14:cfRule type="expression" priority="1237" id="{373DCF48-7E3A-4FCF-BA97-F2DFE06049C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38" id="{35BFFDD5-3793-4B74-800E-082918E6182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45" id="{281443C2-83DD-4774-B0AC-E391BF14CEA2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6" id="{D89DAFDA-4D4F-46DA-8981-51F502EB66F4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50" id="{1B9B2317-E1A3-4B84-9E61-7538332BC71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49" id="{4D1932DC-B0C8-4A96-81B3-09178A2283BF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39" id="{27E37122-5EF9-46F6-A7A6-37E9A1E3734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0" id="{6C46E571-20E5-4656-AD64-CE7D0FC47D9D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3" id="{73DA11DF-4ADC-406C-B809-96AB192FCF3C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4" id="{C7AE738D-DF17-4BC5-8442-1A07F8258FF5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47" id="{1CC8F9D5-570C-4D50-98F1-155D20E209E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248" id="{26BD000D-C92A-424E-8291-70B1D8DEB37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42" id="{40C8E51C-2880-4D87-9F76-11B145D6E92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41" id="{C21DFDAE-FC66-4503-A37E-150D03084E49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36" id="{CE503FBC-C57B-4FAC-BB4F-85191BB420F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35" id="{5F128657-3D6C-4A2A-A362-9FEBC07004F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234" id="{D0D929E1-59E5-4C2E-8FA7-807C6EDE062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33" id="{6F9CA647-2206-4B13-9AA8-33A0B7C617A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32" id="{0B57B879-54AF-4616-B985-6349B881248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31" id="{E391F722-571C-4E31-A8A7-408E8B950DE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229" id="{2BE9D17E-7B03-4732-B48F-08577C56E1D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30" id="{5A6721A8-DE8C-4A2B-9388-0AEC082D8F5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N46:N47</xm:sqref>
        </x14:conditionalFormatting>
        <x14:conditionalFormatting xmlns:xm="http://schemas.microsoft.com/office/excel/2006/main">
          <x14:cfRule type="expression" priority="1228" id="{733E81FD-7A97-42AF-AF41-858C96CE7B5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27" id="{D419956A-9223-49BA-AD27-BF0C739FCA9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25" id="{9A1538D2-7AE2-4188-9E1B-272EDBCB3D2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26" id="{965325A0-C67C-4FA0-86EB-9F0AD44B1A4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O46:O47</xm:sqref>
        </x14:conditionalFormatting>
        <x14:conditionalFormatting xmlns:xm="http://schemas.microsoft.com/office/excel/2006/main">
          <x14:cfRule type="expression" priority="1224" id="{38C8DDEF-D5E7-4E00-8B09-C6C58A5AD0D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23" id="{86BC772A-5817-4C98-A0A5-6C2797C1021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22" id="{6B677237-2C99-4549-A3CF-5F6FCB1D4DF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N46:N47</xm:sqref>
        </x14:conditionalFormatting>
        <x14:conditionalFormatting xmlns:xm="http://schemas.microsoft.com/office/excel/2006/main">
          <x14:cfRule type="expression" priority="1221" id="{1D844243-E27E-4011-ABB0-4CC891D00E4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O46:O47</xm:sqref>
        </x14:conditionalFormatting>
        <x14:conditionalFormatting xmlns:xm="http://schemas.microsoft.com/office/excel/2006/main">
          <x14:cfRule type="expression" priority="1207" id="{B33C141F-B1AB-417F-B261-082CA5B8407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08" id="{42C6CC3B-5D29-4207-883C-39D40FE54B8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15" id="{96C18ADD-53C9-45BE-867C-578D8C8D108C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6" id="{513A2094-EB6E-418D-A135-EF9B920F9AEC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220" id="{6D351DF8-3EC4-4CA2-A35B-352F333BAAC4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19" id="{FD2DB95C-8590-4503-AD06-1DE24232F58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09" id="{AC55560D-1EB8-4E15-9690-251CE6DD539C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0" id="{CD972DFE-0DE1-43C1-990E-209023DB4CE8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3" id="{675E567F-88BF-4F74-9DBD-F837114AA114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4" id="{D617BF16-6C51-4C33-9038-B8319D75471F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17" id="{C049A797-B887-4752-90FF-0CDAB98F1CC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218" id="{5624661D-C33A-480C-A799-4224C7CE0C1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12" id="{28688051-01CC-46FF-A8B6-1A9798F7C2AD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11" id="{C263233E-E725-4842-B84A-837D159C96C0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06" id="{ED33C076-A296-4DFA-B6F1-3FE0CBC6682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05" id="{50CDBE56-37D5-409F-BDBF-BF46BD59149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204" id="{66534E13-2CCA-4CD8-988B-97C8BDDDA57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03" id="{F5F20432-C83B-4B7D-8D2B-9F22F923736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02" id="{D94D4BA6-01AD-45ED-B307-834BE34B6F1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201" id="{917040AC-B708-4FD3-B4F4-99A5B072BBB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expression" priority="1199" id="{BD909F15-F97B-46B7-825B-927415410AB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00" id="{3E78880B-4CDC-48C1-AAD1-DD4BE22184C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P46:P47</xm:sqref>
        </x14:conditionalFormatting>
        <x14:conditionalFormatting xmlns:xm="http://schemas.microsoft.com/office/excel/2006/main">
          <x14:cfRule type="expression" priority="1198" id="{01526587-BB9D-4634-8132-CE1DA73C613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97" id="{16DE2AF8-6065-4590-B051-CB30871FF86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95" id="{0449C4D6-90E8-4E20-8A8D-ADF6A3AAB6D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96" id="{47AB43BE-73C7-4D55-907D-38C01BC8FF9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Q46:Q47</xm:sqref>
        </x14:conditionalFormatting>
        <x14:conditionalFormatting xmlns:xm="http://schemas.microsoft.com/office/excel/2006/main">
          <x14:cfRule type="expression" priority="1194" id="{785F41F1-299B-4042-9E91-7ED81446D12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93" id="{F429341B-7A2C-4DC6-AB2D-3A05EFB2C1A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92" id="{3DF209B8-2012-4789-9395-D979F306636C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P46:P47</xm:sqref>
        </x14:conditionalFormatting>
        <x14:conditionalFormatting xmlns:xm="http://schemas.microsoft.com/office/excel/2006/main">
          <x14:cfRule type="expression" priority="1191" id="{D2C84CB3-1F52-47F5-A87A-AF3EC7BC809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Q46:Q47</xm:sqref>
        </x14:conditionalFormatting>
        <x14:conditionalFormatting xmlns:xm="http://schemas.microsoft.com/office/excel/2006/main">
          <x14:cfRule type="expression" priority="1177" id="{453C5449-D13D-4428-8450-8008107A05BA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78" id="{3007D904-FCC1-4E8E-9A05-662C9B410EC7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85" id="{CE6115A6-1B2A-49F5-891D-7D39FD08834E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6" id="{A6B638B3-4EC6-4FA3-9D7A-FF323EF4ED6C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90" id="{F5A8E723-6C3E-471D-88B8-65EFAD85A05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89" id="{9913B2A8-C14A-4D34-989A-677554DBF8D5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79" id="{354AF8EC-8621-45A5-BF74-F30DBA069C3D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0" id="{E228DB06-A77F-4186-828B-FE52EDCB8FF1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3" id="{1C3734EE-654D-481E-9211-58A8D7DEC06F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4" id="{1A14EF7B-AD56-487B-8C61-EF0CADAAF0C2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87" id="{D842564B-354A-4125-B379-9EBE55A4ECF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188" id="{100B544D-E008-40B4-B62D-229765EF2558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82" id="{27FFB6C6-F024-489C-BEB8-66BAC8AAF84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81" id="{37BAF847-1E16-4C11-A340-3D8B8152B5FD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76" id="{3598D2DD-7F76-4E44-98C6-98F1B9B492B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75" id="{AB8739A9-A3B6-4025-B7B9-C561C436BC4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P49</xm:sqref>
        </x14:conditionalFormatting>
        <x14:conditionalFormatting xmlns:xm="http://schemas.microsoft.com/office/excel/2006/main">
          <x14:cfRule type="expression" priority="1174" id="{DE11555D-9D3B-472C-8045-73F8A40CE15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73" id="{53A29FC6-11A9-4588-B030-6B332BE730A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72" id="{22302037-7E1A-445E-9049-57896317C24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71" id="{4389A037-4450-425D-8B4B-69A4814EF58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expression" priority="1169" id="{FFC4D2D0-42CF-485D-8CA3-897FE64347F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70" id="{1C26C490-4BBA-4010-92E2-C1DBA4C9E51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R46:R47</xm:sqref>
        </x14:conditionalFormatting>
        <x14:conditionalFormatting xmlns:xm="http://schemas.microsoft.com/office/excel/2006/main">
          <x14:cfRule type="expression" priority="1168" id="{FD615F81-A485-4919-8EAD-A9ED6F4E809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67" id="{7379E90D-3829-4980-93D9-63ECD25263C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65" id="{34518163-221B-407E-A567-C22F2F98DA3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66" id="{BA70AC2E-8EA8-48B7-8128-8CA0B928CF4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S46:S47</xm:sqref>
        </x14:conditionalFormatting>
        <x14:conditionalFormatting xmlns:xm="http://schemas.microsoft.com/office/excel/2006/main">
          <x14:cfRule type="expression" priority="1164" id="{C3243B1E-978E-4D36-90B4-4B4A0F53626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63" id="{8AA037D1-6E6E-4672-8B71-D4122C7BC90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62" id="{89EF8152-4CE2-4860-9C8B-9DA61D35404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R46:R47</xm:sqref>
        </x14:conditionalFormatting>
        <x14:conditionalFormatting xmlns:xm="http://schemas.microsoft.com/office/excel/2006/main">
          <x14:cfRule type="expression" priority="1161" id="{00797A98-3DB7-40B9-B405-D80A9138C59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S46:S47</xm:sqref>
        </x14:conditionalFormatting>
        <x14:conditionalFormatting xmlns:xm="http://schemas.microsoft.com/office/excel/2006/main">
          <x14:cfRule type="expression" priority="1147" id="{74F11DB2-0EB2-44F6-B5D8-95FFEBF8B5F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48" id="{FAAE208D-B3D0-4B9A-A82C-6B12ABD551C6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55" id="{C45EA15B-2AF6-44B2-AF90-800A7CC1386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6" id="{5CD6F697-846E-4907-867A-FFE5EB345B05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60" id="{E0E3BD8D-85F9-4D12-AEE1-BB49C6B07A0A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59" id="{E8291E7D-857A-4643-8EE5-58F1B7E5F8C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49" id="{8B8A8C5F-EDA3-44B0-B192-D0584887CF93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0" id="{5420F605-7992-42C1-951A-22264B6D615C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3" id="{CB039E94-1B25-4F33-A2D3-6A99371AD9C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4" id="{B189EDF3-E7B3-4EF5-B2BF-1F474E10B007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57" id="{7E1EEECB-8101-4657-BC69-15EA2303B65B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158" id="{848F7755-3711-4B7E-9334-EE13427E115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52" id="{2D4A0253-0892-4EC5-B05A-90902A5BDB1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51" id="{7A2178E2-3497-4B89-AB98-903DA1B3C99E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46" id="{735FE8B1-4F0F-412A-916E-0D41D710667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45" id="{D06857B4-7CE2-4F17-9E88-6FF96C11869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R49</xm:sqref>
        </x14:conditionalFormatting>
        <x14:conditionalFormatting xmlns:xm="http://schemas.microsoft.com/office/excel/2006/main">
          <x14:cfRule type="expression" priority="1144" id="{6B2CBD1A-47B7-46BC-A11A-0A9EFD52BE3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43" id="{C0C145CF-A91D-4CEC-910A-EA8F1653B52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42" id="{36457A2C-CA60-4937-9D0F-A4CD331E5C7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41" id="{D11B60D4-A5BA-42ED-8AB0-20292AD18DE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1139" id="{8A4946EF-EFDE-4692-A264-672B7703A93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40" id="{F0C8340A-91A8-4144-AFBE-1359E41E2B4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T46:T47</xm:sqref>
        </x14:conditionalFormatting>
        <x14:conditionalFormatting xmlns:xm="http://schemas.microsoft.com/office/excel/2006/main">
          <x14:cfRule type="expression" priority="1138" id="{56752567-4E14-457B-BAA7-0D17D2EA016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37" id="{1F60E049-E486-4885-90CE-8C89A7157CF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35" id="{5195AF64-7169-4225-8F87-F258095B1F3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36" id="{B3818076-8444-4D23-84B1-C612189140F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U46:U47</xm:sqref>
        </x14:conditionalFormatting>
        <x14:conditionalFormatting xmlns:xm="http://schemas.microsoft.com/office/excel/2006/main">
          <x14:cfRule type="expression" priority="1134" id="{B3158678-F594-452F-ADD2-C9D7F50D605D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33" id="{57DA9F81-9FB9-48B9-93C0-9D9CE28606E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32" id="{AD5DC8FE-9577-4E50-8FC2-CF62B2D98F8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T46:T47</xm:sqref>
        </x14:conditionalFormatting>
        <x14:conditionalFormatting xmlns:xm="http://schemas.microsoft.com/office/excel/2006/main">
          <x14:cfRule type="expression" priority="1131" id="{9B6F90DF-4FEE-4625-A167-1AF0C2FDDB0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U46:U47</xm:sqref>
        </x14:conditionalFormatting>
        <x14:conditionalFormatting xmlns:xm="http://schemas.microsoft.com/office/excel/2006/main">
          <x14:cfRule type="expression" priority="1117" id="{6B2C90DA-00C7-44A0-BAEF-0298F36DBA7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18" id="{E1B2A2A5-7098-4F54-B989-D1ACCC97C23B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125" id="{CD6959E3-C2F2-400A-8A40-128A84CBFF83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6" id="{AD5F7B89-F3BB-4DC8-BD7C-0CA8944B48A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30" id="{4CA601CA-22B2-4A0C-9055-6B3F1D708E8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29" id="{C9CBC016-326C-4D2C-9334-523406600AA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19" id="{2AB04171-5B69-4988-9992-CEE6900DF295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0" id="{6B443016-577B-43BF-8600-312A13FE21DE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3" id="{4B2E9450-2279-4EE3-9846-F9218644B59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4" id="{89ACA067-71C2-41E9-B355-AEDA082DB637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127" id="{99CA9C1E-D0EA-492B-A35A-A6B71A656A1D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128" id="{C2F868DF-36C2-4AE1-BF54-E13B03C690B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22" id="{3CDBA150-FC45-479F-B767-705F8E1D9C98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21" id="{E1FE8696-95A6-4149-805E-80A91E43E286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16" id="{81B002B1-08CF-4C9D-8BBB-E40C62B59AE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15" id="{56626072-1E68-4197-9339-B23C310030C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114" id="{13A61FC6-3BFA-4D83-BE06-C5CB1546470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13" id="{81808BEA-A9ED-40F9-AAD6-5BE9D194962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12" id="{DA616FC9-CC02-47F3-AA52-61603F1E33A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11" id="{9ECBF0D3-0E2A-4F22-930C-D05CBBB603C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expression" priority="1109" id="{C1499C40-3FA1-4AAF-9CF2-B74D4806A23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0" id="{41D90360-17F0-449D-B209-C2AD046B030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V46:V47</xm:sqref>
        </x14:conditionalFormatting>
        <x14:conditionalFormatting xmlns:xm="http://schemas.microsoft.com/office/excel/2006/main">
          <x14:cfRule type="expression" priority="1108" id="{D532CD16-CA05-4CED-B20B-00D4179348F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107" id="{F0F31729-1C62-4063-9116-145CECF1E30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105" id="{70F26D7A-C11F-4CBD-AB20-32ADF3F81B0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06" id="{B3D7BB45-984E-4324-96D5-9954682B254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W46:W47</xm:sqref>
        </x14:conditionalFormatting>
        <x14:conditionalFormatting xmlns:xm="http://schemas.microsoft.com/office/excel/2006/main">
          <x14:cfRule type="expression" priority="1104" id="{5F9309E8-70AF-48F7-82CC-2C11C3FBF42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103" id="{7A97F7DD-FAE2-4FDF-99EE-A250F4A8724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102" id="{9E3EC835-4911-489C-AECC-82048F4743E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V46:V47</xm:sqref>
        </x14:conditionalFormatting>
        <x14:conditionalFormatting xmlns:xm="http://schemas.microsoft.com/office/excel/2006/main">
          <x14:cfRule type="expression" priority="1101" id="{A128A3A7-DD31-473B-951C-1F427B5F41BC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W46:W47</xm:sqref>
        </x14:conditionalFormatting>
        <x14:conditionalFormatting xmlns:xm="http://schemas.microsoft.com/office/excel/2006/main">
          <x14:cfRule type="expression" priority="1087" id="{71EC8D39-6544-4356-B4F1-696B43889AA3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088" id="{7390B71C-1E35-4895-8FA7-E72F4C596D9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095" id="{1CF60D8F-4C7E-4293-8778-8C27871889E8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6" id="{D0CD8581-20C8-4665-9C03-C39629A1F376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100" id="{C45FDF07-EB5D-4AD2-B2AC-75E12EC188E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99" id="{991CF178-D8D2-43EC-8057-7528D4AB9121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89" id="{37C8019C-8FD8-4D5C-A131-7AB12354C3D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0" id="{DE7EDE4E-A185-429E-8B6F-2E239EE9B99A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3" id="{B885A0FF-C59F-428D-BC50-9FDF62E92176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4" id="{CC8D5D74-5A85-4AA5-91FE-FF49E96A2AE2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097" id="{E97A4871-FAC4-4C66-8211-CEB4759B4FDF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098" id="{197D6955-8903-4E14-BE39-CF0A8CAA0AC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92" id="{EE84A1EB-B7C8-49C9-805E-CB3085BC7A05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91" id="{8A3B5147-6F4F-4859-B9E7-D2975ED7A4B6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86" id="{6BA31235-FE61-4923-8C80-6DC1765CC57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85" id="{29C3401B-91F0-46FE-96B4-5F308B4679C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expression" priority="1084" id="{B6471706-6B68-4E51-AF92-C253B13CD14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83" id="{597D70CF-E8E7-4881-8BA8-DDDBC6EF55D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82" id="{E9F6710D-79A2-4A4A-8035-07E830596DE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81" id="{FFBA0CC2-A3BF-4554-90CA-01F315FAD22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W49</xm:sqref>
        </x14:conditionalFormatting>
        <x14:conditionalFormatting xmlns:xm="http://schemas.microsoft.com/office/excel/2006/main">
          <x14:cfRule type="expression" priority="1079" id="{A432BE4B-7DC6-4873-A5F8-EACC776CC04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080" id="{77629FBF-7FEC-46E1-A59B-5A4D6F0A5C11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H72:I75</xm:sqref>
        </x14:conditionalFormatting>
        <x14:conditionalFormatting xmlns:xm="http://schemas.microsoft.com/office/excel/2006/main">
          <x14:cfRule type="expression" priority="1077" id="{408538F6-B3E4-4BF1-A3A0-7ACB8B8A900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78" id="{86DBDE7A-5FC5-4FAB-98C5-133BDE87053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H72:H75</xm:sqref>
        </x14:conditionalFormatting>
        <x14:conditionalFormatting xmlns:xm="http://schemas.microsoft.com/office/excel/2006/main">
          <x14:cfRule type="expression" priority="1076" id="{A2EDCD77-2C67-4276-9475-F1FA7FC872D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75" id="{C9A79274-9E27-4A34-8255-9845ADF8242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73" id="{6E7ED7A7-3058-4F10-A2AE-4E5DE5873EA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74" id="{C8D4E53F-C162-4EF5-B9C9-7D1DB6B3A78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I72:I75</xm:sqref>
        </x14:conditionalFormatting>
        <x14:conditionalFormatting xmlns:xm="http://schemas.microsoft.com/office/excel/2006/main">
          <x14:cfRule type="expression" priority="1072" id="{071208EA-D006-484A-90B8-17134E1783F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I72:I73</xm:sqref>
        </x14:conditionalFormatting>
        <x14:conditionalFormatting xmlns:xm="http://schemas.microsoft.com/office/excel/2006/main">
          <x14:cfRule type="expression" priority="1071" id="{005CADDF-C433-474B-BF00-7D40760ECB8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I72:I73</xm:sqref>
        </x14:conditionalFormatting>
        <x14:conditionalFormatting xmlns:xm="http://schemas.microsoft.com/office/excel/2006/main">
          <x14:cfRule type="expression" priority="1070" id="{FE2DA998-76EE-4B53-9385-38A095F4FDE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H72:H75</xm:sqref>
        </x14:conditionalFormatting>
        <x14:conditionalFormatting xmlns:xm="http://schemas.microsoft.com/office/excel/2006/main">
          <x14:cfRule type="expression" priority="1069" id="{64B8F712-B996-499B-965B-91E833D33BA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I72:I75</xm:sqref>
        </x14:conditionalFormatting>
        <x14:conditionalFormatting xmlns:xm="http://schemas.microsoft.com/office/excel/2006/main">
          <x14:cfRule type="expression" priority="1067" id="{ED82796A-8646-4A37-9A42-DA97B2AF9875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68" id="{85A667F3-12F9-4374-BD6E-C79C214B75C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H72:H75</xm:sqref>
        </x14:conditionalFormatting>
        <x14:conditionalFormatting xmlns:xm="http://schemas.microsoft.com/office/excel/2006/main">
          <x14:cfRule type="expression" priority="1065" id="{E44A0723-EAB9-4D9C-A5D3-257308787B33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66" id="{C13BF1DA-913C-4A28-94DE-E97DC987E9A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I72:I75</xm:sqref>
        </x14:conditionalFormatting>
        <x14:conditionalFormatting xmlns:xm="http://schemas.microsoft.com/office/excel/2006/main">
          <x14:cfRule type="expression" priority="1064" id="{B27E3E0F-4BD8-49B3-B380-5F712E9120FE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63" id="{C965F294-ACAA-4E58-9DA1-A90C58735018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62" id="{602849BE-2787-431D-B5C0-BEEC62A028B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61" id="{096FC0F0-30F3-4501-903F-32BD0C929C04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H72:H73</xm:sqref>
        </x14:conditionalFormatting>
        <x14:conditionalFormatting xmlns:xm="http://schemas.microsoft.com/office/excel/2006/main">
          <x14:cfRule type="expression" priority="1060" id="{75FC23C0-B67A-4043-BFCF-521F3AEDC06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I72:I73</xm:sqref>
        </x14:conditionalFormatting>
        <x14:conditionalFormatting xmlns:xm="http://schemas.microsoft.com/office/excel/2006/main">
          <x14:cfRule type="expression" priority="1059" id="{A1F4DB7A-6BC3-49FA-BFCB-DFF7A1A473C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I72:I73</xm:sqref>
        </x14:conditionalFormatting>
        <x14:conditionalFormatting xmlns:xm="http://schemas.microsoft.com/office/excel/2006/main">
          <x14:cfRule type="expression" priority="1057" id="{13AF86CB-C4B2-44C7-9622-F17B91CD12B3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058" id="{6F18CEAF-0566-4B4E-9C53-E918627B18A8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J72:K75</xm:sqref>
        </x14:conditionalFormatting>
        <x14:conditionalFormatting xmlns:xm="http://schemas.microsoft.com/office/excel/2006/main">
          <x14:cfRule type="expression" priority="1055" id="{C4DE43F7-0612-43CF-ADD6-09A81560FAC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56" id="{CC7274F5-B907-4D33-A3B5-C1153AAF242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J72:J75</xm:sqref>
        </x14:conditionalFormatting>
        <x14:conditionalFormatting xmlns:xm="http://schemas.microsoft.com/office/excel/2006/main">
          <x14:cfRule type="expression" priority="1054" id="{EB4BAE1E-B22F-47E3-9BD5-1ACA0EA0441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53" id="{B76D9640-A806-4776-97BD-91B70679CE1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51" id="{DA1550CE-D3E7-41A6-A667-8629766E30B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52" id="{2191FDBC-236F-43F4-9461-7D57817FBDB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K72:K75</xm:sqref>
        </x14:conditionalFormatting>
        <x14:conditionalFormatting xmlns:xm="http://schemas.microsoft.com/office/excel/2006/main">
          <x14:cfRule type="expression" priority="1050" id="{0498FB38-5E4E-468C-B03D-E857DFA9DE1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K72:K73</xm:sqref>
        </x14:conditionalFormatting>
        <x14:conditionalFormatting xmlns:xm="http://schemas.microsoft.com/office/excel/2006/main">
          <x14:cfRule type="expression" priority="1049" id="{08C84290-E03B-4AD9-83C3-0B4F5D424F1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K72:K73</xm:sqref>
        </x14:conditionalFormatting>
        <x14:conditionalFormatting xmlns:xm="http://schemas.microsoft.com/office/excel/2006/main">
          <x14:cfRule type="expression" priority="1048" id="{9E955623-5856-4E0F-8F72-6F60A56F0CE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J72:J75</xm:sqref>
        </x14:conditionalFormatting>
        <x14:conditionalFormatting xmlns:xm="http://schemas.microsoft.com/office/excel/2006/main">
          <x14:cfRule type="expression" priority="1047" id="{E3936C37-FF1E-485A-8E3B-AC122F9C488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K72:K75</xm:sqref>
        </x14:conditionalFormatting>
        <x14:conditionalFormatting xmlns:xm="http://schemas.microsoft.com/office/excel/2006/main">
          <x14:cfRule type="expression" priority="1045" id="{97FEDE61-FC33-43E6-B40C-F9938C770806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46" id="{EF89B597-AF3E-421B-BEE0-299C4243B6C4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J72:J75</xm:sqref>
        </x14:conditionalFormatting>
        <x14:conditionalFormatting xmlns:xm="http://schemas.microsoft.com/office/excel/2006/main">
          <x14:cfRule type="expression" priority="1043" id="{CB006B9D-954B-4289-94BD-E7E042D7B1F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44" id="{859C6A3D-516F-41C3-858F-03E1321F434B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K72:K75</xm:sqref>
        </x14:conditionalFormatting>
        <x14:conditionalFormatting xmlns:xm="http://schemas.microsoft.com/office/excel/2006/main">
          <x14:cfRule type="expression" priority="1042" id="{71060512-C912-4912-903A-D1015F28632A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41" id="{932DA0F0-0465-4E66-A20E-EA47CF0181E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40" id="{ED6461E5-269F-4026-B332-FC887076B89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39" id="{68BA608F-4A6B-4F1B-9B61-F67FA53EB86B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J72:J73</xm:sqref>
        </x14:conditionalFormatting>
        <x14:conditionalFormatting xmlns:xm="http://schemas.microsoft.com/office/excel/2006/main">
          <x14:cfRule type="expression" priority="1038" id="{A6F869D5-6020-4E89-BE0A-C857628E991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K72:K73</xm:sqref>
        </x14:conditionalFormatting>
        <x14:conditionalFormatting xmlns:xm="http://schemas.microsoft.com/office/excel/2006/main">
          <x14:cfRule type="expression" priority="1037" id="{255E92C8-DE23-4892-A181-BB6340EFB9F4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K72:K73</xm:sqref>
        </x14:conditionalFormatting>
        <x14:conditionalFormatting xmlns:xm="http://schemas.microsoft.com/office/excel/2006/main">
          <x14:cfRule type="expression" priority="1035" id="{E544A262-A636-40C7-A01B-64381E8CAF7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036" id="{B485BE62-72A8-4D7E-9B22-FD6BC768C29A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L72:M75</xm:sqref>
        </x14:conditionalFormatting>
        <x14:conditionalFormatting xmlns:xm="http://schemas.microsoft.com/office/excel/2006/main">
          <x14:cfRule type="expression" priority="1033" id="{D0B0F81A-3E5F-4269-A3BB-26A32C9F1E3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34" id="{A7A653F1-F171-45DD-AFA7-D04D60C2772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L72:L75</xm:sqref>
        </x14:conditionalFormatting>
        <x14:conditionalFormatting xmlns:xm="http://schemas.microsoft.com/office/excel/2006/main">
          <x14:cfRule type="expression" priority="1032" id="{93717E9A-C28F-4616-AB3A-C5F93BA23EA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31" id="{70F597DF-F31D-49DE-9D5F-69CF87B7337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29" id="{C80C256E-45F1-45D3-9AF9-94F3F838C0A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30" id="{994055C4-3B37-41AF-8F0E-F4393907050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M72:M75</xm:sqref>
        </x14:conditionalFormatting>
        <x14:conditionalFormatting xmlns:xm="http://schemas.microsoft.com/office/excel/2006/main">
          <x14:cfRule type="expression" priority="1028" id="{D5BBF5D6-6341-4220-AD42-A221A03EA76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M72:M73</xm:sqref>
        </x14:conditionalFormatting>
        <x14:conditionalFormatting xmlns:xm="http://schemas.microsoft.com/office/excel/2006/main">
          <x14:cfRule type="expression" priority="1027" id="{315F3B0E-F782-4A2C-90C4-B020AAA28F8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M72:M73</xm:sqref>
        </x14:conditionalFormatting>
        <x14:conditionalFormatting xmlns:xm="http://schemas.microsoft.com/office/excel/2006/main">
          <x14:cfRule type="expression" priority="1026" id="{4884DCCD-06A5-4A23-A0BC-1E3BB80DF3D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L72:L75</xm:sqref>
        </x14:conditionalFormatting>
        <x14:conditionalFormatting xmlns:xm="http://schemas.microsoft.com/office/excel/2006/main">
          <x14:cfRule type="expression" priority="1025" id="{0317AA73-D9A7-48E1-8D02-6827DE26B4D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M72:M75</xm:sqref>
        </x14:conditionalFormatting>
        <x14:conditionalFormatting xmlns:xm="http://schemas.microsoft.com/office/excel/2006/main">
          <x14:cfRule type="expression" priority="1023" id="{FBB6E7CB-E0DA-4926-8A73-27611ECFD25C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24" id="{F9150657-2E28-40F6-8740-CB53A8F5409E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L72:L75</xm:sqref>
        </x14:conditionalFormatting>
        <x14:conditionalFormatting xmlns:xm="http://schemas.microsoft.com/office/excel/2006/main">
          <x14:cfRule type="expression" priority="1021" id="{156479F9-2732-4A47-9CE7-0898ABAB547D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22" id="{1CE3D668-8305-4EBD-941F-703BFAEADDA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M72:M75</xm:sqref>
        </x14:conditionalFormatting>
        <x14:conditionalFormatting xmlns:xm="http://schemas.microsoft.com/office/excel/2006/main">
          <x14:cfRule type="expression" priority="1020" id="{45908AA7-955A-40C2-9A04-D1A07EBF076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19" id="{299E2C5D-59BC-46FE-AA57-9826F26FCAF0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18" id="{E6E679A9-6641-4F23-A13E-E9E50528DEE7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17" id="{FCF48808-A8CE-4EB3-BE56-31B433D7399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L72:L73</xm:sqref>
        </x14:conditionalFormatting>
        <x14:conditionalFormatting xmlns:xm="http://schemas.microsoft.com/office/excel/2006/main">
          <x14:cfRule type="expression" priority="1016" id="{5367DEA0-6C02-41A0-BE32-9EBB05BE60AF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M72:M73</xm:sqref>
        </x14:conditionalFormatting>
        <x14:conditionalFormatting xmlns:xm="http://schemas.microsoft.com/office/excel/2006/main">
          <x14:cfRule type="expression" priority="1015" id="{1E91179A-166E-477A-9485-DB0A4E8F259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M72:M73</xm:sqref>
        </x14:conditionalFormatting>
        <x14:conditionalFormatting xmlns:xm="http://schemas.microsoft.com/office/excel/2006/main">
          <x14:cfRule type="expression" priority="1013" id="{8383E1D4-E4A2-48AB-AF14-284D6B9191F5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014" id="{3640180B-FA12-441A-B89C-8131933DE741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N72:O75</xm:sqref>
        </x14:conditionalFormatting>
        <x14:conditionalFormatting xmlns:xm="http://schemas.microsoft.com/office/excel/2006/main">
          <x14:cfRule type="expression" priority="1011" id="{44380154-1CC4-4080-9F11-72E773965A6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12" id="{6A173A7A-4B60-43C6-8249-7DBF132002E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N72:N75</xm:sqref>
        </x14:conditionalFormatting>
        <x14:conditionalFormatting xmlns:xm="http://schemas.microsoft.com/office/excel/2006/main">
          <x14:cfRule type="expression" priority="1010" id="{2EB35F48-DC1A-4FD1-90B3-B3869843F7A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1009" id="{8E3F8D8E-60CE-44B4-BB13-F5F44DF2AED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1007" id="{73D51AE3-891D-4680-BD25-CD8A8CAE34A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008" id="{FDE8B420-A3CB-4911-82FA-CB54EC446D9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O72:O75</xm:sqref>
        </x14:conditionalFormatting>
        <x14:conditionalFormatting xmlns:xm="http://schemas.microsoft.com/office/excel/2006/main">
          <x14:cfRule type="expression" priority="1006" id="{2169FDC8-5834-4F31-9890-3A63DFCF741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O72:O73</xm:sqref>
        </x14:conditionalFormatting>
        <x14:conditionalFormatting xmlns:xm="http://schemas.microsoft.com/office/excel/2006/main">
          <x14:cfRule type="expression" priority="1005" id="{6184F181-B9EB-4FA4-8666-DE5D3EED7F1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O72:O73</xm:sqref>
        </x14:conditionalFormatting>
        <x14:conditionalFormatting xmlns:xm="http://schemas.microsoft.com/office/excel/2006/main">
          <x14:cfRule type="expression" priority="1004" id="{2A086FE8-7582-4A8A-81C6-38350AD0AB1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N72:N75</xm:sqref>
        </x14:conditionalFormatting>
        <x14:conditionalFormatting xmlns:xm="http://schemas.microsoft.com/office/excel/2006/main">
          <x14:cfRule type="expression" priority="1003" id="{72F462BD-764F-4015-AC23-C122BAC5DDF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O72:O75</xm:sqref>
        </x14:conditionalFormatting>
        <x14:conditionalFormatting xmlns:xm="http://schemas.microsoft.com/office/excel/2006/main">
          <x14:cfRule type="expression" priority="1001" id="{B5FF4861-2512-4606-8147-F22CB1C936E9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02" id="{B0B0826C-FB92-49E1-9874-DF3EAD3DC5A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N72:N75</xm:sqref>
        </x14:conditionalFormatting>
        <x14:conditionalFormatting xmlns:xm="http://schemas.microsoft.com/office/excel/2006/main">
          <x14:cfRule type="expression" priority="999" id="{5780D2EB-A5F4-4FAF-8637-132A391E1104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00" id="{84B7E77E-E970-479B-A219-663BDB29BA13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O72:O75</xm:sqref>
        </x14:conditionalFormatting>
        <x14:conditionalFormatting xmlns:xm="http://schemas.microsoft.com/office/excel/2006/main">
          <x14:cfRule type="expression" priority="998" id="{E5931419-0880-48A6-ACBB-1D6370D7347F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997" id="{6C0E42A6-657B-4D9F-96AD-8687D36CB445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996" id="{11C1F735-CC1D-4051-BD00-4DA8B3BBE5E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995" id="{15BC5806-CDDD-430E-ABE5-CB4CD656FBA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N72:N73</xm:sqref>
        </x14:conditionalFormatting>
        <x14:conditionalFormatting xmlns:xm="http://schemas.microsoft.com/office/excel/2006/main">
          <x14:cfRule type="expression" priority="994" id="{26C2D347-249C-4AC6-8966-E58C9A05F8D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O72:O73</xm:sqref>
        </x14:conditionalFormatting>
        <x14:conditionalFormatting xmlns:xm="http://schemas.microsoft.com/office/excel/2006/main">
          <x14:cfRule type="expression" priority="993" id="{E3674F5A-AE83-4EFA-BA50-71625BA6F6F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O72:O73</xm:sqref>
        </x14:conditionalFormatting>
        <x14:conditionalFormatting xmlns:xm="http://schemas.microsoft.com/office/excel/2006/main">
          <x14:cfRule type="expression" priority="991" id="{33AC5497-CCC1-4752-9115-B5CCED3D87B5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92" id="{E55F8D0B-6C58-4BC7-A2E0-1EEEBFC379E9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P72:Q75</xm:sqref>
        </x14:conditionalFormatting>
        <x14:conditionalFormatting xmlns:xm="http://schemas.microsoft.com/office/excel/2006/main">
          <x14:cfRule type="expression" priority="989" id="{522F471B-19EF-4920-B108-D227A0F02A1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90" id="{8D811C63-45C8-4C1D-B199-F0F7CAE4EEB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P72:P75</xm:sqref>
        </x14:conditionalFormatting>
        <x14:conditionalFormatting xmlns:xm="http://schemas.microsoft.com/office/excel/2006/main">
          <x14:cfRule type="expression" priority="988" id="{CCB96FD4-6F76-477B-AD51-F67646058FD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87" id="{3C2C8882-D05C-4566-B141-F8A40930349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85" id="{C00F71C4-95A5-40E6-9DD6-3DFF1317713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86" id="{F2C67A5C-4C17-41CA-BF5D-DCA67A6DEAD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Q72:Q75</xm:sqref>
        </x14:conditionalFormatting>
        <x14:conditionalFormatting xmlns:xm="http://schemas.microsoft.com/office/excel/2006/main">
          <x14:cfRule type="expression" priority="984" id="{3380A237-CE75-40C5-B945-6270CB74CD6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Q72:Q73</xm:sqref>
        </x14:conditionalFormatting>
        <x14:conditionalFormatting xmlns:xm="http://schemas.microsoft.com/office/excel/2006/main">
          <x14:cfRule type="expression" priority="983" id="{1D2346F8-B90B-4A27-B469-1DEC1FEB4F4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Q72:Q73</xm:sqref>
        </x14:conditionalFormatting>
        <x14:conditionalFormatting xmlns:xm="http://schemas.microsoft.com/office/excel/2006/main">
          <x14:cfRule type="expression" priority="982" id="{65EBCE1E-0721-469A-BEDD-EA4A3A2C629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P72:P75</xm:sqref>
        </x14:conditionalFormatting>
        <x14:conditionalFormatting xmlns:xm="http://schemas.microsoft.com/office/excel/2006/main">
          <x14:cfRule type="expression" priority="981" id="{843BBDBA-0D91-41CB-A59A-7CF9C07E896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Q72:Q75</xm:sqref>
        </x14:conditionalFormatting>
        <x14:conditionalFormatting xmlns:xm="http://schemas.microsoft.com/office/excel/2006/main">
          <x14:cfRule type="expression" priority="979" id="{547E0051-EC0D-46FE-B4E7-9FEFB50197E7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80" id="{45DCBCD2-9EE4-4A0E-A805-7F645783F93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P72:P75</xm:sqref>
        </x14:conditionalFormatting>
        <x14:conditionalFormatting xmlns:xm="http://schemas.microsoft.com/office/excel/2006/main">
          <x14:cfRule type="expression" priority="977" id="{D3E6D914-50B9-417B-9F01-D0E2B8AD3D9A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78" id="{9E51C99B-7BEC-4D51-9205-42A6E221E2B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Q72:Q75</xm:sqref>
        </x14:conditionalFormatting>
        <x14:conditionalFormatting xmlns:xm="http://schemas.microsoft.com/office/excel/2006/main">
          <x14:cfRule type="expression" priority="976" id="{74624B58-43C5-45DD-9233-C3836E24FB5B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75" id="{9B9F9317-DD9C-4F10-A179-965D65296E3D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74" id="{10EABCFC-67A3-417B-AFC7-9C1A9F5F0F3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73" id="{1FAF9E87-8E11-4D60-8ED1-37AE3F2E402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P72:P73</xm:sqref>
        </x14:conditionalFormatting>
        <x14:conditionalFormatting xmlns:xm="http://schemas.microsoft.com/office/excel/2006/main">
          <x14:cfRule type="expression" priority="972" id="{EC6CDF14-A150-4985-A2E0-A98C559D95A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Q72:Q73</xm:sqref>
        </x14:conditionalFormatting>
        <x14:conditionalFormatting xmlns:xm="http://schemas.microsoft.com/office/excel/2006/main">
          <x14:cfRule type="expression" priority="971" id="{CB484017-E477-45FB-B68D-92E85689895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Q72:Q73</xm:sqref>
        </x14:conditionalFormatting>
        <x14:conditionalFormatting xmlns:xm="http://schemas.microsoft.com/office/excel/2006/main">
          <x14:cfRule type="expression" priority="969" id="{D96CCEA7-85E8-4D2B-9091-E92F3680CBA4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70" id="{DFF92CAD-1CAE-4CAA-B968-1E3CF9E4AAF9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R72:S75</xm:sqref>
        </x14:conditionalFormatting>
        <x14:conditionalFormatting xmlns:xm="http://schemas.microsoft.com/office/excel/2006/main">
          <x14:cfRule type="expression" priority="967" id="{E64C0A9B-9711-468E-B7C3-3346A3DF266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68" id="{EA578197-DD87-4AEF-AD90-C7D00751C69B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R72:R75</xm:sqref>
        </x14:conditionalFormatting>
        <x14:conditionalFormatting xmlns:xm="http://schemas.microsoft.com/office/excel/2006/main">
          <x14:cfRule type="expression" priority="966" id="{53B1467A-9328-44FA-85A9-F96DFB9E61D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65" id="{FC485BA5-9BF0-4BA8-BCC4-71D18A20887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63" id="{BC259247-FA15-4FA8-B684-0E9F2FCFB09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64" id="{DFC40703-5152-4022-A963-69F04367AF9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S72:S75</xm:sqref>
        </x14:conditionalFormatting>
        <x14:conditionalFormatting xmlns:xm="http://schemas.microsoft.com/office/excel/2006/main">
          <x14:cfRule type="expression" priority="962" id="{3414BF64-96E6-48CE-85BF-54D135C435A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S72:S73</xm:sqref>
        </x14:conditionalFormatting>
        <x14:conditionalFormatting xmlns:xm="http://schemas.microsoft.com/office/excel/2006/main">
          <x14:cfRule type="expression" priority="961" id="{390D4ABD-861B-4AD6-BF63-EA0C125FCE9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S72:S73</xm:sqref>
        </x14:conditionalFormatting>
        <x14:conditionalFormatting xmlns:xm="http://schemas.microsoft.com/office/excel/2006/main">
          <x14:cfRule type="expression" priority="960" id="{CFE3312D-088F-4D7C-8C3D-18B0DEA4AF1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R72:R75</xm:sqref>
        </x14:conditionalFormatting>
        <x14:conditionalFormatting xmlns:xm="http://schemas.microsoft.com/office/excel/2006/main">
          <x14:cfRule type="expression" priority="959" id="{34B5F7E1-F86B-4514-9021-3364F21AE60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S72:S75</xm:sqref>
        </x14:conditionalFormatting>
        <x14:conditionalFormatting xmlns:xm="http://schemas.microsoft.com/office/excel/2006/main">
          <x14:cfRule type="expression" priority="957" id="{8529DC84-3C7C-4FF0-B5E4-C8BD8803F82A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58" id="{5ECE89B9-C5E7-4161-B834-6CD7AB9B21F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R72:R75</xm:sqref>
        </x14:conditionalFormatting>
        <x14:conditionalFormatting xmlns:xm="http://schemas.microsoft.com/office/excel/2006/main">
          <x14:cfRule type="expression" priority="955" id="{38F9A071-6B8F-45CB-9FA0-CB58619B0AD6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56" id="{144D9C11-F078-47AB-B7B6-E9E62869D57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S72:S75</xm:sqref>
        </x14:conditionalFormatting>
        <x14:conditionalFormatting xmlns:xm="http://schemas.microsoft.com/office/excel/2006/main">
          <x14:cfRule type="expression" priority="954" id="{AA4E127E-769B-4259-855C-634B79762F0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53" id="{380B1079-0BBD-4613-98F4-F9AB00D22D48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52" id="{A1CA6D59-E831-481D-AB72-439F6855D9FE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51" id="{4974EE3C-9323-4026-B712-74CDE4B80ED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R72:R73</xm:sqref>
        </x14:conditionalFormatting>
        <x14:conditionalFormatting xmlns:xm="http://schemas.microsoft.com/office/excel/2006/main">
          <x14:cfRule type="expression" priority="950" id="{55BD68F1-2629-49B4-9685-90A3B35A1D1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S72:S73</xm:sqref>
        </x14:conditionalFormatting>
        <x14:conditionalFormatting xmlns:xm="http://schemas.microsoft.com/office/excel/2006/main">
          <x14:cfRule type="expression" priority="949" id="{BAB74D8F-9EF8-4FA7-9D99-A1150B72107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S72:S73</xm:sqref>
        </x14:conditionalFormatting>
        <x14:conditionalFormatting xmlns:xm="http://schemas.microsoft.com/office/excel/2006/main">
          <x14:cfRule type="expression" priority="947" id="{901652EF-0FA5-4C1B-AB84-F4BBBC004B89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48" id="{71B8CE00-858C-43B8-9C3A-3D52B78D0A91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T72:U75</xm:sqref>
        </x14:conditionalFormatting>
        <x14:conditionalFormatting xmlns:xm="http://schemas.microsoft.com/office/excel/2006/main">
          <x14:cfRule type="expression" priority="945" id="{4676F7A6-2AF3-4585-B60B-4FD00982ACB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46" id="{1C353185-3020-4FAC-A4EC-4303BEAFA44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T72:T75</xm:sqref>
        </x14:conditionalFormatting>
        <x14:conditionalFormatting xmlns:xm="http://schemas.microsoft.com/office/excel/2006/main">
          <x14:cfRule type="expression" priority="944" id="{037DEECA-D6A1-4CD6-B026-A3EE4E2C937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43" id="{DD986761-ABEA-4DD8-94F1-1166DBAD56B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41" id="{E922AB42-923A-4E8A-9040-322FB8A0BF5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42" id="{FB280612-D794-4324-BEE2-1ECA3987D58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U72:U75</xm:sqref>
        </x14:conditionalFormatting>
        <x14:conditionalFormatting xmlns:xm="http://schemas.microsoft.com/office/excel/2006/main">
          <x14:cfRule type="expression" priority="940" id="{20C1390B-5C59-45FA-AA23-A9DC1501396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U72:U73</xm:sqref>
        </x14:conditionalFormatting>
        <x14:conditionalFormatting xmlns:xm="http://schemas.microsoft.com/office/excel/2006/main">
          <x14:cfRule type="expression" priority="939" id="{2E03FBB0-07D3-4E1B-9971-C5C2C04B210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U72:U73</xm:sqref>
        </x14:conditionalFormatting>
        <x14:conditionalFormatting xmlns:xm="http://schemas.microsoft.com/office/excel/2006/main">
          <x14:cfRule type="expression" priority="938" id="{E8BD3563-6A25-4150-AEB1-F99494BCF3E4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T72:T75</xm:sqref>
        </x14:conditionalFormatting>
        <x14:conditionalFormatting xmlns:xm="http://schemas.microsoft.com/office/excel/2006/main">
          <x14:cfRule type="expression" priority="937" id="{DCACC4E1-3245-4628-9109-EAB8AFED6F4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U72:U75</xm:sqref>
        </x14:conditionalFormatting>
        <x14:conditionalFormatting xmlns:xm="http://schemas.microsoft.com/office/excel/2006/main">
          <x14:cfRule type="expression" priority="935" id="{2C8F1E49-8063-4A89-8592-47676FB7A1EB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36" id="{86B9445E-FC68-4B08-B561-FB4FBCFF392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T72:T75</xm:sqref>
        </x14:conditionalFormatting>
        <x14:conditionalFormatting xmlns:xm="http://schemas.microsoft.com/office/excel/2006/main">
          <x14:cfRule type="expression" priority="933" id="{36DF3586-33AA-4D06-96E2-C15A64C5B51C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34" id="{78EDAF53-86E0-444C-BA87-9A42039DEE2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U72:U75</xm:sqref>
        </x14:conditionalFormatting>
        <x14:conditionalFormatting xmlns:xm="http://schemas.microsoft.com/office/excel/2006/main">
          <x14:cfRule type="expression" priority="932" id="{92107582-5D61-46C4-9908-62282E53BC5F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31" id="{873DC8E2-4156-41AF-B3E7-137D052C80C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30" id="{6A942020-FC0A-4D40-BD00-2D8D3A6FB1A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29" id="{1573FB68-071E-435D-958E-3E0847950F8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T72:T73</xm:sqref>
        </x14:conditionalFormatting>
        <x14:conditionalFormatting xmlns:xm="http://schemas.microsoft.com/office/excel/2006/main">
          <x14:cfRule type="expression" priority="928" id="{4BFF8C72-C0BF-4FFE-849F-DB24C272012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U72:U73</xm:sqref>
        </x14:conditionalFormatting>
        <x14:conditionalFormatting xmlns:xm="http://schemas.microsoft.com/office/excel/2006/main">
          <x14:cfRule type="expression" priority="927" id="{ABB7C0ED-6432-42D7-8624-D570AF7700B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U72:U73</xm:sqref>
        </x14:conditionalFormatting>
        <x14:conditionalFormatting xmlns:xm="http://schemas.microsoft.com/office/excel/2006/main">
          <x14:cfRule type="expression" priority="925" id="{EC322EFE-5422-4617-B043-9961A33F2F82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26" id="{53566C1D-A897-446A-B381-74EEDCAF58FD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V72:W75</xm:sqref>
        </x14:conditionalFormatting>
        <x14:conditionalFormatting xmlns:xm="http://schemas.microsoft.com/office/excel/2006/main">
          <x14:cfRule type="expression" priority="923" id="{11040B23-4DF3-4513-A96D-112237A8C0C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24" id="{C78C3B1C-AE93-4CBF-8FCF-8222540E459C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V72:V75</xm:sqref>
        </x14:conditionalFormatting>
        <x14:conditionalFormatting xmlns:xm="http://schemas.microsoft.com/office/excel/2006/main">
          <x14:cfRule type="expression" priority="922" id="{B28100FB-EA67-43F5-A158-9857450143B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21" id="{0D68C0FD-F775-4ADD-A760-99C520D5898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19" id="{9CECE0C5-336D-4152-ACF5-74928B6192C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20" id="{E13F4614-4380-4AC3-9A81-B8DC45A4DB7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W72:W75</xm:sqref>
        </x14:conditionalFormatting>
        <x14:conditionalFormatting xmlns:xm="http://schemas.microsoft.com/office/excel/2006/main">
          <x14:cfRule type="expression" priority="918" id="{183A6EBF-8FAD-4CBA-8F74-374DA575D62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W72:W73</xm:sqref>
        </x14:conditionalFormatting>
        <x14:conditionalFormatting xmlns:xm="http://schemas.microsoft.com/office/excel/2006/main">
          <x14:cfRule type="expression" priority="917" id="{EDCC221E-8852-441A-9251-39FC7B6BDF2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W72:W73</xm:sqref>
        </x14:conditionalFormatting>
        <x14:conditionalFormatting xmlns:xm="http://schemas.microsoft.com/office/excel/2006/main">
          <x14:cfRule type="expression" priority="916" id="{87A68614-9521-4B49-8777-F97016AE1C36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V72:V75</xm:sqref>
        </x14:conditionalFormatting>
        <x14:conditionalFormatting xmlns:xm="http://schemas.microsoft.com/office/excel/2006/main">
          <x14:cfRule type="expression" priority="915" id="{8AC3A4D3-818C-4C12-A964-34A3D7983A0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W72:W75</xm:sqref>
        </x14:conditionalFormatting>
        <x14:conditionalFormatting xmlns:xm="http://schemas.microsoft.com/office/excel/2006/main">
          <x14:cfRule type="expression" priority="913" id="{9A1527AC-6081-4743-9733-1D58EFCBCDD0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14" id="{611E9D3C-0A4B-4EC8-B04C-CC4F29D27C0B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V72:V75</xm:sqref>
        </x14:conditionalFormatting>
        <x14:conditionalFormatting xmlns:xm="http://schemas.microsoft.com/office/excel/2006/main">
          <x14:cfRule type="expression" priority="911" id="{C46DB93D-F735-4455-9C02-CDD4FD83A3F1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912" id="{1D4634DB-97EA-42EA-B2AC-60D5DAF4EA1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W72:W75</xm:sqref>
        </x14:conditionalFormatting>
        <x14:conditionalFormatting xmlns:xm="http://schemas.microsoft.com/office/excel/2006/main">
          <x14:cfRule type="expression" priority="910" id="{637495E5-4325-4A9B-BF51-BECA90ED706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09" id="{4DD6501B-6A50-4424-883B-206AE4019191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08" id="{6C59F1B1-2FBD-48CB-9017-FD69E7957FC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07" id="{00B02964-0C05-443F-A68B-0F580726FFC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V72:V73</xm:sqref>
        </x14:conditionalFormatting>
        <x14:conditionalFormatting xmlns:xm="http://schemas.microsoft.com/office/excel/2006/main">
          <x14:cfRule type="expression" priority="906" id="{B1023323-77E2-495E-BC2A-277176DC198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W72:W73</xm:sqref>
        </x14:conditionalFormatting>
        <x14:conditionalFormatting xmlns:xm="http://schemas.microsoft.com/office/excel/2006/main">
          <x14:cfRule type="expression" priority="905" id="{E117CFF6-67DD-458E-9F86-F26EF6DF520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W72:W73</xm:sqref>
        </x14:conditionalFormatting>
        <x14:conditionalFormatting xmlns:xm="http://schemas.microsoft.com/office/excel/2006/main">
          <x14:cfRule type="expression" priority="903" id="{17C11737-17A1-4EA0-9AF7-915A323DD883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04" id="{D728BFD0-F8EF-479A-A1D9-1ADA49217BF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H77:I77</xm:sqref>
        </x14:conditionalFormatting>
        <x14:conditionalFormatting xmlns:xm="http://schemas.microsoft.com/office/excel/2006/main">
          <x14:cfRule type="expression" priority="901" id="{E5E6908E-2DA0-4DDC-9590-046177C3D78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02" id="{E59FC7D7-E3B8-4D68-AB05-27404691415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900" id="{715A1DC9-BFC6-4ADB-B0B8-312E8E0185D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99" id="{876E3FFF-7FEC-445F-BD18-47BB60ADEFF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97" id="{FBB3F1DB-2ADF-46AE-8F91-DFB1F9E31D3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8" id="{A547022E-F555-4AD5-BBF7-4381478BB10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96" id="{0F6BEF26-146C-46F6-ACD7-1B9155BAE75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95" id="{7D2B4182-6E1F-44A2-9D00-17077FF25AA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94" id="{D42202B9-6845-4F6D-AF10-3EEA1550DB0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93" id="{B1AF8851-CB7B-4138-BC97-E287E280DE7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91" id="{B4A5A6C7-E283-42CE-971B-F5BBB1FE6F5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92" id="{3CE203E8-E3C7-45EE-A85F-21FF80E4D965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9" id="{FF6512F3-36E7-4500-99F2-F04E93EC5130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90" id="{4604BBD3-DC62-4E50-AF8A-2D455A78389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88" id="{68BA5A4F-7903-4BBF-AC1C-365DD173DF2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7" id="{FA070D86-5981-4086-9B28-E2412EBE9A0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6" id="{E781ED45-5927-4F11-BBB9-D33F71B1898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5" id="{E0F71068-D61A-4A03-AC8D-838FF30C00C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H77</xm:sqref>
        </x14:conditionalFormatting>
        <x14:conditionalFormatting xmlns:xm="http://schemas.microsoft.com/office/excel/2006/main">
          <x14:cfRule type="expression" priority="884" id="{3E138A26-49EA-4CAD-AC72-3E739264AA2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83" id="{230D98D2-52E8-4B72-B822-1EE1DCF142E1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I77</xm:sqref>
        </x14:conditionalFormatting>
        <x14:conditionalFormatting xmlns:xm="http://schemas.microsoft.com/office/excel/2006/main">
          <x14:cfRule type="expression" priority="881" id="{21FF2881-B8C0-4CB4-87A6-AA3F5F60BAE5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882" id="{6BDC8A14-B42E-43D1-BFDC-F1C6AB7F89B4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J77:K77</xm:sqref>
        </x14:conditionalFormatting>
        <x14:conditionalFormatting xmlns:xm="http://schemas.microsoft.com/office/excel/2006/main">
          <x14:cfRule type="expression" priority="879" id="{D995E4DF-0601-492A-A8B8-F31FEAEA274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80" id="{5D19E6FA-DFC2-460D-AD99-167C88D5F53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78" id="{C8549F3F-8E29-423A-889E-98980929DDF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77" id="{1EB34CA0-FDB6-4550-80E0-36D455F3727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75" id="{8B7318FB-1454-45D5-AED7-AE5D1079F11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76" id="{3DFB1CB8-607B-48B7-96A6-DDC2507287F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74" id="{8CCE30E9-A6DA-4061-884B-7C4326D760E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73" id="{98ED4BC4-F31E-4ED4-B3CF-9CC6C893E42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72" id="{407F8FBD-7DB3-4E73-9BC5-CC1F7ED09A5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71" id="{DB86DCB2-1C17-460B-861F-2F54594BBDE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69" id="{04C45D09-2973-4C7E-9419-43098F997F1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70" id="{3A299A82-2A16-4E9C-96C4-8AC4772278B7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7" id="{BF96EAD6-ADB0-4D50-9567-C169E7EB1EE3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68" id="{70866E66-43BB-4AEA-9841-B1324D5475C7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66" id="{5D23B24B-28B7-4283-9716-F08699830873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5" id="{2A13F3B7-8F72-4C78-AA9F-D461D7CCE4C7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4" id="{DDB24C2E-01DD-4F2B-90A6-72A811080E9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3" id="{DF25C165-C57C-429B-9FC0-31CDE78EBAFB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J77</xm:sqref>
        </x14:conditionalFormatting>
        <x14:conditionalFormatting xmlns:xm="http://schemas.microsoft.com/office/excel/2006/main">
          <x14:cfRule type="expression" priority="862" id="{5D72AA66-41FD-4DE7-B136-385D8DC181B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61" id="{E92B6747-58F8-46EE-8A4C-6BD2B4207D8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859" id="{A9C41DF6-0E19-47E8-A54B-FE083A0FBF69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860" id="{0C00A9AA-0634-4E3E-8A14-A1A3BC7A5F5E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L77:M77</xm:sqref>
        </x14:conditionalFormatting>
        <x14:conditionalFormatting xmlns:xm="http://schemas.microsoft.com/office/excel/2006/main">
          <x14:cfRule type="expression" priority="857" id="{7FCA1F98-7F41-418A-A7E8-E46D39F9F1A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58" id="{36D03345-A600-452A-BEAD-90FC29A5CD4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56" id="{2DD3E5BF-B9C2-447E-B896-9971161722AE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55" id="{2D7E0DBA-0C72-442C-82D7-C51ED7FB042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53" id="{E9E01D83-F9BD-4C94-896D-6C54B9C5E41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54" id="{18ED656B-9E67-439F-BA29-8B66E2FC503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52" id="{395F2CFB-20E4-407B-82F7-F213A9F9303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51" id="{CDE322F8-AD6A-43A9-BCF1-271BD771428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50" id="{AE91B448-BFBD-45FD-A07E-23444AC2D95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9" id="{3FB37104-04AE-44BB-A8B7-A395810CB60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47" id="{04EA4BF3-3385-4346-9F9D-BA411AC61FB5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48" id="{53D439F1-E667-45D8-A4E6-0D00094A105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5" id="{C2C3F7EE-42F1-4803-BA0B-6F32A4B0505B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46" id="{E71978F5-9B12-44E3-AB36-C4D524117497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44" id="{F06908CA-9E6B-4FC3-827E-251C5CD3595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3" id="{86796B67-9A6F-4FAB-A0DD-B4CFBDFA13A4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2" id="{1082B6FF-24D6-4AA6-85C1-0DE3CD543F9F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1" id="{6A8FCB4F-91BA-4F55-93FC-752D0692591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expression" priority="840" id="{BEFA7156-D157-4993-B2AE-3722FFA7176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39" id="{FB99EDBD-A46B-4B16-813D-F3B2F2A164E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M77</xm:sqref>
        </x14:conditionalFormatting>
        <x14:conditionalFormatting xmlns:xm="http://schemas.microsoft.com/office/excel/2006/main">
          <x14:cfRule type="expression" priority="837" id="{57BA4083-7EF1-46E1-A26A-0E7836E31B70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838" id="{0B7F3667-773B-4CF1-9BE5-6C4A8BC390DB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N77:O77</xm:sqref>
        </x14:conditionalFormatting>
        <x14:conditionalFormatting xmlns:xm="http://schemas.microsoft.com/office/excel/2006/main">
          <x14:cfRule type="expression" priority="835" id="{C6C01678-6A7C-4F94-A6B5-D1B1FD6B852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36" id="{211701A0-A786-4F32-95E9-24FF4E2A84A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34" id="{26562B6D-0E65-4155-92D3-19465E61486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33" id="{32F323AD-F697-4324-9502-4D87C6AFABA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31" id="{DD6405C6-2E90-433B-8616-F18B7B868A0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32" id="{094A135E-3BD2-48B7-B094-2E91F447902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30" id="{CED53893-D6CB-4038-93AF-D3A331D6F73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29" id="{AA1BCE06-3A33-4E87-BD45-45FC0D70654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28" id="{9A814D99-3C45-41C0-868B-EB3F868A9D4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27" id="{09CB5E75-4B88-4F67-93B5-72FEF07B43D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25" id="{62DC08CA-5911-49DA-BF15-11F7F47781A4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26" id="{910615A1-5AF2-4ECC-9C07-18EF943720A0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23" id="{92FAA3F5-0DF3-40E7-A2E7-DE717C89FEF5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24" id="{3D82C242-57F5-4EB0-87B3-3ABE66E37BA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22" id="{55D36C79-CB94-4EE4-887E-3160090A24B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21" id="{A2D6F283-DE4F-4770-BB43-C43F4F6B35D9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20" id="{CA337DE5-6657-4916-A2CE-859B7F55BFE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19" id="{190F4D2A-7CC5-4AC2-9B12-FA012848FB84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N77</xm:sqref>
        </x14:conditionalFormatting>
        <x14:conditionalFormatting xmlns:xm="http://schemas.microsoft.com/office/excel/2006/main">
          <x14:cfRule type="expression" priority="818" id="{81118BFB-EE7A-4B5C-B56D-D84D412CC23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17" id="{3EBEFC4A-9CF8-4268-8A58-483CADE48CB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O77</xm:sqref>
        </x14:conditionalFormatting>
        <x14:conditionalFormatting xmlns:xm="http://schemas.microsoft.com/office/excel/2006/main">
          <x14:cfRule type="expression" priority="815" id="{D2232C07-034E-4C7B-AD00-2C87F9CE96B3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816" id="{214916E4-2261-4874-AA2A-15E2993FFC8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P77:Q77</xm:sqref>
        </x14:conditionalFormatting>
        <x14:conditionalFormatting xmlns:xm="http://schemas.microsoft.com/office/excel/2006/main">
          <x14:cfRule type="expression" priority="813" id="{E0001E59-BA83-4A64-AD02-ADC4C51A17D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14" id="{367A0DBF-D710-4A8D-A969-179F004775A9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12" id="{A2FDF36C-DA54-4FD8-A13E-F1E44B31AA7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11" id="{99CC6BD6-F4AE-44DA-979E-D0C5786B01C7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09" id="{439A6E85-F13C-4389-A8B6-098FB13173D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10" id="{2514ABB0-2A03-45D1-A8E7-952285711F0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8" id="{84B5FC79-1438-4E01-89BE-0E4EB176CE3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7" id="{96236A6C-A846-45D2-B949-185E30CA8D6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6" id="{3E060FCE-E90F-4E00-80C1-6388F1485EA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05" id="{F9F9C52A-E887-4698-BB6D-F31D1DA0880D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3" id="{876C8C1E-E320-420B-8D52-391A7083296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04" id="{B12564BE-9868-427E-A9EB-28D800EBE79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801" id="{1810A8FE-816E-4F15-92B9-97F6917B6A4D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02" id="{DAA29EAE-9DEE-451C-8F47-BEAD249AEE2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800" id="{76A85CAF-FC90-4430-B937-AF71B725F304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799" id="{7CAF3646-0EB4-4BCB-B4C8-6F3D9755C1E6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798" id="{9A560389-0BAB-4B21-BDE3-BE6DF0BD95A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797" id="{B794C6DD-029E-43FA-B61B-AA01F8089E5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P77</xm:sqref>
        </x14:conditionalFormatting>
        <x14:conditionalFormatting xmlns:xm="http://schemas.microsoft.com/office/excel/2006/main">
          <x14:cfRule type="expression" priority="796" id="{653609E8-1B07-404B-98C2-755DF76D45D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795" id="{A17D997D-1409-4363-8FF9-87C6EDB7DDE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Q77</xm:sqref>
        </x14:conditionalFormatting>
        <x14:conditionalFormatting xmlns:xm="http://schemas.microsoft.com/office/excel/2006/main">
          <x14:cfRule type="expression" priority="793" id="{F6739E06-86EE-4C8C-AE33-FB0C3AECC27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94" id="{D66A854A-888F-4C31-B6AC-0AABBB59DD12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R77:S77</xm:sqref>
        </x14:conditionalFormatting>
        <x14:conditionalFormatting xmlns:xm="http://schemas.microsoft.com/office/excel/2006/main">
          <x14:cfRule type="expression" priority="791" id="{9BC69EAE-9F95-4C0C-ABEB-4FBB6054C0E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92" id="{538CAF1D-DD16-4849-9846-6535ABAEFEE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90" id="{F00741D8-586A-450F-85D2-2CB9F583050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89" id="{52DB9720-2B47-47A1-ACB4-DD5B3C42EC0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87" id="{10939653-B4EE-409F-8FC4-8673750A4AA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88" id="{ABADD837-36A1-4EE7-B9F7-C9E1145E68A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86" id="{CC3A8A36-6976-4020-8106-DE6E1D8D360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85" id="{1E54CFE5-37CC-45E3-9A4C-5798C9D81E7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84" id="{410D3B28-0315-4F0D-A518-2F19E67EF06B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83" id="{3DC99900-B054-47D7-80BE-E72435F5AF8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81" id="{E30B56A3-2784-4960-A4DF-3989DFC81541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82" id="{D918D69C-FDC5-495D-9C5C-D6E0BB80BB44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9" id="{6667A712-4879-4790-BE54-DAF613FFD807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80" id="{025CA611-DF0C-4E5B-9CBA-12727A844909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78" id="{BB5469F1-3FEB-42FA-90E6-4CA404BFE1E0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7" id="{25D3CE6D-DBA5-4215-B483-12DB0E3BD145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6" id="{3F6BDD30-9916-45CB-BE2B-A2CEA5647C0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5" id="{EB9D8798-E5A3-4364-9838-D52EA7F7704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R77</xm:sqref>
        </x14:conditionalFormatting>
        <x14:conditionalFormatting xmlns:xm="http://schemas.microsoft.com/office/excel/2006/main">
          <x14:cfRule type="expression" priority="774" id="{083A99E9-A9A3-4587-8455-15CE79B358D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73" id="{CDC6CBCB-1FBB-40F1-A35F-03460EE73A9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771" id="{59C72E64-B676-49D2-8A6E-824459695B8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72" id="{353D8E9D-2252-474C-B49A-EF207425383F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T77:U77</xm:sqref>
        </x14:conditionalFormatting>
        <x14:conditionalFormatting xmlns:xm="http://schemas.microsoft.com/office/excel/2006/main">
          <x14:cfRule type="expression" priority="769" id="{6051CFC1-CBE1-41FC-A821-C5CE96CEE8A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70" id="{C550EAA1-6731-45C0-BC35-7417A352BE3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68" id="{1FDC6E7C-9A24-454A-AD68-232C659E574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67" id="{2E0724B4-E760-4F3C-B0FF-F82470915F1E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65" id="{369E869E-FF96-4C31-8B66-E2EBD33554D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66" id="{28A9C52D-922C-4681-BD71-BC111DF17C1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64" id="{F5299331-8052-4312-A11E-D99AB2746FA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63" id="{A94E2E81-6035-4160-8110-480B4A7397E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62" id="{197CD12E-59A0-4D04-80CF-95795AA5E2E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61" id="{35EC5F6A-0D68-4A77-957B-0C0B1C22B98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59" id="{D932DD90-4606-47C4-91B6-C5B0CD2DFA6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60" id="{13364202-8C71-4D1E-B725-DF67B93A9104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7" id="{C27F3B69-A2A0-466E-8BCE-ACADBD55FAC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58" id="{A73E5339-544D-4DE5-A81C-AA71C4E313D6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56" id="{8DFB2AAC-09A0-46E8-B6E6-DA5A83F4F99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5" id="{6AF6C8CD-DD1D-4D21-A3BD-49585287504F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4" id="{B0119609-25AC-4309-94F7-27ECC70FC63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3" id="{2F38A4A1-D021-4269-A915-0C07C670FF5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T77</xm:sqref>
        </x14:conditionalFormatting>
        <x14:conditionalFormatting xmlns:xm="http://schemas.microsoft.com/office/excel/2006/main">
          <x14:cfRule type="expression" priority="752" id="{E7D6415B-E004-4575-8F36-0F60E6FFC80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51" id="{4011B442-6535-4572-85A9-85BB7E79C51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U77</xm:sqref>
        </x14:conditionalFormatting>
        <x14:conditionalFormatting xmlns:xm="http://schemas.microsoft.com/office/excel/2006/main">
          <x14:cfRule type="expression" priority="749" id="{BB96F2DA-D822-473A-AD99-A39BFC52850C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50" id="{E1002441-D1C2-487B-9251-72F3C54BE94C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V77:W77</xm:sqref>
        </x14:conditionalFormatting>
        <x14:conditionalFormatting xmlns:xm="http://schemas.microsoft.com/office/excel/2006/main">
          <x14:cfRule type="expression" priority="747" id="{08EE5ED1-802E-47DE-81FF-FD30F584EC1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48" id="{F5202E94-582F-4D2C-AA55-584999B308E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46" id="{DF702180-19D2-4979-9412-31037FC5530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45" id="{45B00979-B253-4074-947F-072E47BA5BE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43" id="{A77E8049-126F-4300-9569-77E5F8F1ACE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44" id="{4F089F69-4108-42A9-AB9D-E9713897A405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42" id="{CB3A3AFD-8289-43CC-AEB4-855600F4619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41" id="{0D80436A-EA90-4988-B3BC-166A8F4A182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40" id="{1A10BDD5-EB93-4CCD-9C36-A8FCD3272E0C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9" id="{F6577D02-35D9-41FC-8A1E-FE14ECAD235D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37" id="{01438328-CF3B-4F79-82B9-12E7686EBE56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38" id="{65F4E54B-F041-4028-9B3C-F79B2EF80CA4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5" id="{C0EA6679-E2E2-44AD-93F9-50F2F71A7CE6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36" id="{38FAA98D-1A54-4692-961D-C2A97AE4C876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34" id="{D142DD1C-44F2-404D-86D3-CFC5D65ACAE8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3" id="{D882A69B-27DF-4E71-BAFC-62E37DB09953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2" id="{922A96AC-DB76-41B6-B0DE-5D4E5CF9916D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1" id="{5B140836-3078-4091-BEE8-4CC54A2E79B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V77</xm:sqref>
        </x14:conditionalFormatting>
        <x14:conditionalFormatting xmlns:xm="http://schemas.microsoft.com/office/excel/2006/main">
          <x14:cfRule type="expression" priority="730" id="{B2EA386B-9E6D-4A3B-978B-FD86EB0385D7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29" id="{A3D4DF9F-7FEF-428F-B920-892776DB751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W77</xm:sqref>
        </x14:conditionalFormatting>
        <x14:conditionalFormatting xmlns:xm="http://schemas.microsoft.com/office/excel/2006/main">
          <x14:cfRule type="expression" priority="727" id="{1E3FDDC8-EA0C-4D4F-970C-2997E1169889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28" id="{8938FBB7-3005-4836-8B37-F7D5E9F4D8C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H79:I80</xm:sqref>
        </x14:conditionalFormatting>
        <x14:conditionalFormatting xmlns:xm="http://schemas.microsoft.com/office/excel/2006/main">
          <x14:cfRule type="expression" priority="725" id="{3CB03123-E96A-4625-A299-E6A8EB77A05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26" id="{60DAE76E-B937-410B-8BB1-C5B86DA3F53F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H79:H80</xm:sqref>
        </x14:conditionalFormatting>
        <x14:conditionalFormatting xmlns:xm="http://schemas.microsoft.com/office/excel/2006/main">
          <x14:cfRule type="expression" priority="723" id="{34B1E0B5-4570-49D5-940C-9616CECBD91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24" id="{B634B330-ECE0-4281-818C-F701EDDA42E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I79:I80</xm:sqref>
        </x14:conditionalFormatting>
        <x14:conditionalFormatting xmlns:xm="http://schemas.microsoft.com/office/excel/2006/main">
          <x14:cfRule type="expression" priority="722" id="{F692B1BE-C6E2-4639-9DFC-9F83E01D442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H79:H80</xm:sqref>
        </x14:conditionalFormatting>
        <x14:conditionalFormatting xmlns:xm="http://schemas.microsoft.com/office/excel/2006/main">
          <x14:cfRule type="expression" priority="721" id="{FAAE3FD0-EC88-44A4-92E8-F89E55FD69B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I79:I80</xm:sqref>
        </x14:conditionalFormatting>
        <x14:conditionalFormatting xmlns:xm="http://schemas.microsoft.com/office/excel/2006/main">
          <x14:cfRule type="expression" priority="719" id="{2E217C51-0F73-4947-A41A-8A4C15D11CA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20" id="{226C697F-C403-4BC3-8204-689CAA3C8130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H79:H80</xm:sqref>
        </x14:conditionalFormatting>
        <x14:conditionalFormatting xmlns:xm="http://schemas.microsoft.com/office/excel/2006/main">
          <x14:cfRule type="expression" priority="717" id="{9F3496D2-9F71-49C4-B53F-E23AC5F5CF5A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18" id="{BE1D579C-B810-484D-975A-FBB2358E939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I79:I80</xm:sqref>
        </x14:conditionalFormatting>
        <x14:conditionalFormatting xmlns:xm="http://schemas.microsoft.com/office/excel/2006/main">
          <x14:cfRule type="expression" priority="715" id="{D6E57FAC-F6E4-43E5-961B-45993AA18B19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16" id="{212CF141-E6C2-482E-94B2-A1F13BF80E65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J79:K80</xm:sqref>
        </x14:conditionalFormatting>
        <x14:conditionalFormatting xmlns:xm="http://schemas.microsoft.com/office/excel/2006/main">
          <x14:cfRule type="expression" priority="713" id="{4F0058AD-9EB0-4246-AD9A-DE64D8A9F86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14" id="{D5837081-B2BA-4436-A19D-3B0920A3F5F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J79:J80</xm:sqref>
        </x14:conditionalFormatting>
        <x14:conditionalFormatting xmlns:xm="http://schemas.microsoft.com/office/excel/2006/main">
          <x14:cfRule type="expression" priority="711" id="{B5E34A7D-1593-4122-B556-EFD409AE946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12" id="{ABEAA7B0-7BA1-43E1-9E64-259B91486D2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K79:K80</xm:sqref>
        </x14:conditionalFormatting>
        <x14:conditionalFormatting xmlns:xm="http://schemas.microsoft.com/office/excel/2006/main">
          <x14:cfRule type="expression" priority="710" id="{89984154-4D3D-46BA-A9D9-031514E550B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J79:J80</xm:sqref>
        </x14:conditionalFormatting>
        <x14:conditionalFormatting xmlns:xm="http://schemas.microsoft.com/office/excel/2006/main">
          <x14:cfRule type="expression" priority="709" id="{3ABE4778-9CAD-4055-A281-4336FB73BB5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K79:K80</xm:sqref>
        </x14:conditionalFormatting>
        <x14:conditionalFormatting xmlns:xm="http://schemas.microsoft.com/office/excel/2006/main">
          <x14:cfRule type="expression" priority="707" id="{78060DB7-BF05-4112-BBEC-505087368D2F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08" id="{044DC37C-78E2-404B-B2F7-A69E17AF48F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J79:J80</xm:sqref>
        </x14:conditionalFormatting>
        <x14:conditionalFormatting xmlns:xm="http://schemas.microsoft.com/office/excel/2006/main">
          <x14:cfRule type="expression" priority="705" id="{080C5D34-47E2-41C0-9C0D-F3500651205C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706" id="{F74579CC-1DC5-4A2D-8C7F-C566BDC5746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K79:K80</xm:sqref>
        </x14:conditionalFormatting>
        <x14:conditionalFormatting xmlns:xm="http://schemas.microsoft.com/office/excel/2006/main">
          <x14:cfRule type="expression" priority="703" id="{8A1D958D-ACA9-4230-A844-5A3D380697AE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04" id="{AE904457-64DE-46FF-B1C1-2B6B903324C2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L79:M80</xm:sqref>
        </x14:conditionalFormatting>
        <x14:conditionalFormatting xmlns:xm="http://schemas.microsoft.com/office/excel/2006/main">
          <x14:cfRule type="expression" priority="701" id="{21FE7955-34FE-466B-A5A1-57964F2C37C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02" id="{F446CEA6-E1C7-4E68-93F8-CC2EED0AD98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L79:L80</xm:sqref>
        </x14:conditionalFormatting>
        <x14:conditionalFormatting xmlns:xm="http://schemas.microsoft.com/office/excel/2006/main">
          <x14:cfRule type="expression" priority="699" id="{DE9D0749-834F-4337-9C37-97BC3BFBDAE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00" id="{0252B617-4566-4F50-A18D-3FD0A4CD64B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M79:M80</xm:sqref>
        </x14:conditionalFormatting>
        <x14:conditionalFormatting xmlns:xm="http://schemas.microsoft.com/office/excel/2006/main">
          <x14:cfRule type="expression" priority="698" id="{33FB57A7-68D0-4E3B-A4F5-B77CD8279B4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L79:L80</xm:sqref>
        </x14:conditionalFormatting>
        <x14:conditionalFormatting xmlns:xm="http://schemas.microsoft.com/office/excel/2006/main">
          <x14:cfRule type="expression" priority="697" id="{7FCE0571-D19E-4366-9E6E-F30C67C1EE2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M79:M80</xm:sqref>
        </x14:conditionalFormatting>
        <x14:conditionalFormatting xmlns:xm="http://schemas.microsoft.com/office/excel/2006/main">
          <x14:cfRule type="expression" priority="695" id="{8BFBDE82-710C-4B7E-A8B4-FB3891310A0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96" id="{E72909EC-F885-4794-BC9F-AB9CB5554B6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L79:L80</xm:sqref>
        </x14:conditionalFormatting>
        <x14:conditionalFormatting xmlns:xm="http://schemas.microsoft.com/office/excel/2006/main">
          <x14:cfRule type="expression" priority="693" id="{0C83C6E5-2D5F-4A3A-A697-BAFAFB322C0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94" id="{C5B504A5-A9FE-4A47-B009-449F16A542CA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M79:M80</xm:sqref>
        </x14:conditionalFormatting>
        <x14:conditionalFormatting xmlns:xm="http://schemas.microsoft.com/office/excel/2006/main">
          <x14:cfRule type="expression" priority="691" id="{71C7DD6A-D7B4-4E0D-8ABB-7F2BA2FD3A53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92" id="{CA3C70C9-17D6-4DEA-8C69-09E07CB0A2F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N79:O80</xm:sqref>
        </x14:conditionalFormatting>
        <x14:conditionalFormatting xmlns:xm="http://schemas.microsoft.com/office/excel/2006/main">
          <x14:cfRule type="expression" priority="689" id="{6DE3139D-73F7-4C73-8F4E-21BC00E5C49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90" id="{E4F86784-CE9D-43A2-AE0B-4BCC53670ED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N79:N80</xm:sqref>
        </x14:conditionalFormatting>
        <x14:conditionalFormatting xmlns:xm="http://schemas.microsoft.com/office/excel/2006/main">
          <x14:cfRule type="expression" priority="687" id="{F17D6119-0D29-487B-BC8E-38B90BCE6FC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88" id="{EC67A33F-A6E0-42F2-98B0-5B6A073756C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O79:O80</xm:sqref>
        </x14:conditionalFormatting>
        <x14:conditionalFormatting xmlns:xm="http://schemas.microsoft.com/office/excel/2006/main">
          <x14:cfRule type="expression" priority="686" id="{FBDEC800-ACB3-4E8C-919D-0201EBFB6E3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N79:N80</xm:sqref>
        </x14:conditionalFormatting>
        <x14:conditionalFormatting xmlns:xm="http://schemas.microsoft.com/office/excel/2006/main">
          <x14:cfRule type="expression" priority="685" id="{AAAD0D00-6BF3-4173-AE27-634A5316CE6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O79:O80</xm:sqref>
        </x14:conditionalFormatting>
        <x14:conditionalFormatting xmlns:xm="http://schemas.microsoft.com/office/excel/2006/main">
          <x14:cfRule type="expression" priority="683" id="{A1FD787B-EF77-426B-9A27-6F2BD38B595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84" id="{FFF0814F-2319-4909-B2CD-B904B4A2488E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N79:N80</xm:sqref>
        </x14:conditionalFormatting>
        <x14:conditionalFormatting xmlns:xm="http://schemas.microsoft.com/office/excel/2006/main">
          <x14:cfRule type="expression" priority="681" id="{6DE200DF-D5CB-4689-9951-7CEFD1A0E62C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82" id="{7C24A8BF-92D5-4159-834B-FAFC0897DDE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O79:O80</xm:sqref>
        </x14:conditionalFormatting>
        <x14:conditionalFormatting xmlns:xm="http://schemas.microsoft.com/office/excel/2006/main">
          <x14:cfRule type="expression" priority="679" id="{C0EF2CE9-E1FC-4BC6-852C-15594D273297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80" id="{0E06D55C-A356-47D2-AC22-CBC2569CB644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P79:Q80</xm:sqref>
        </x14:conditionalFormatting>
        <x14:conditionalFormatting xmlns:xm="http://schemas.microsoft.com/office/excel/2006/main">
          <x14:cfRule type="expression" priority="677" id="{84DDF6AC-B125-4AE8-B472-F0138441A5D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78" id="{5553A4C0-684E-4043-9A37-69837BF5E323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P79:P80</xm:sqref>
        </x14:conditionalFormatting>
        <x14:conditionalFormatting xmlns:xm="http://schemas.microsoft.com/office/excel/2006/main">
          <x14:cfRule type="expression" priority="675" id="{66755386-4FC3-4FD4-BFC0-5C1393CDB34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76" id="{862355BD-586B-4E14-9DA3-470B4BC3237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Q79:Q80</xm:sqref>
        </x14:conditionalFormatting>
        <x14:conditionalFormatting xmlns:xm="http://schemas.microsoft.com/office/excel/2006/main">
          <x14:cfRule type="expression" priority="674" id="{DD4B1CC4-E17C-4A16-8099-0333AD3221F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P79:P80</xm:sqref>
        </x14:conditionalFormatting>
        <x14:conditionalFormatting xmlns:xm="http://schemas.microsoft.com/office/excel/2006/main">
          <x14:cfRule type="expression" priority="673" id="{B58DA1A1-BB27-4C9D-BDAB-F570C114738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Q79:Q80</xm:sqref>
        </x14:conditionalFormatting>
        <x14:conditionalFormatting xmlns:xm="http://schemas.microsoft.com/office/excel/2006/main">
          <x14:cfRule type="expression" priority="671" id="{46062FB2-A5E1-4C89-BC52-F0FF3A853228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72" id="{E3065983-02EC-418B-8D2D-E45934441429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P79:P80</xm:sqref>
        </x14:conditionalFormatting>
        <x14:conditionalFormatting xmlns:xm="http://schemas.microsoft.com/office/excel/2006/main">
          <x14:cfRule type="expression" priority="669" id="{6A34F1D5-1322-4769-BE1F-5771C158663B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70" id="{669386B0-E47A-4243-B515-7A4C0E04065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Q79:Q80</xm:sqref>
        </x14:conditionalFormatting>
        <x14:conditionalFormatting xmlns:xm="http://schemas.microsoft.com/office/excel/2006/main">
          <x14:cfRule type="expression" priority="667" id="{40EF4065-7D7E-4B49-B1D2-A5F49E4DB10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68" id="{C4E2695F-C030-4FA4-970D-C163D3929FA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R79:S80</xm:sqref>
        </x14:conditionalFormatting>
        <x14:conditionalFormatting xmlns:xm="http://schemas.microsoft.com/office/excel/2006/main">
          <x14:cfRule type="expression" priority="665" id="{C5944F3A-1550-4567-826F-9F49D7123C0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66" id="{337C380A-D31E-45A8-9429-D7A2C55B683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R79:R80</xm:sqref>
        </x14:conditionalFormatting>
        <x14:conditionalFormatting xmlns:xm="http://schemas.microsoft.com/office/excel/2006/main">
          <x14:cfRule type="expression" priority="663" id="{1F237648-14FE-4FC6-B08D-547ABFA8814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64" id="{2DAE758D-7913-45EF-A7CC-1D345344752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S79:S80</xm:sqref>
        </x14:conditionalFormatting>
        <x14:conditionalFormatting xmlns:xm="http://schemas.microsoft.com/office/excel/2006/main">
          <x14:cfRule type="expression" priority="662" id="{1B6C037A-C3A9-400D-96DC-2C2FAE3B54C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R79:R80</xm:sqref>
        </x14:conditionalFormatting>
        <x14:conditionalFormatting xmlns:xm="http://schemas.microsoft.com/office/excel/2006/main">
          <x14:cfRule type="expression" priority="661" id="{32A30DC0-5812-406E-9616-3E1BBE973CD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S79:S80</xm:sqref>
        </x14:conditionalFormatting>
        <x14:conditionalFormatting xmlns:xm="http://schemas.microsoft.com/office/excel/2006/main">
          <x14:cfRule type="expression" priority="659" id="{92F9DEE6-D436-4AC9-945E-BA48968583C7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60" id="{286E98D1-4406-46AC-B8AC-6E6669C0DDC5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R79:R80</xm:sqref>
        </x14:conditionalFormatting>
        <x14:conditionalFormatting xmlns:xm="http://schemas.microsoft.com/office/excel/2006/main">
          <x14:cfRule type="expression" priority="657" id="{5FC4C606-3A11-4030-9B5D-1DD8D951D11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58" id="{CC9D5441-F445-4410-9CE2-3D837170DF6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S79:S80</xm:sqref>
        </x14:conditionalFormatting>
        <x14:conditionalFormatting xmlns:xm="http://schemas.microsoft.com/office/excel/2006/main">
          <x14:cfRule type="expression" priority="655" id="{7EF215B9-9F60-44D6-A146-5EF106C40FBC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56" id="{49A8B934-D305-4267-A92F-BF0E91721793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T79:U80</xm:sqref>
        </x14:conditionalFormatting>
        <x14:conditionalFormatting xmlns:xm="http://schemas.microsoft.com/office/excel/2006/main">
          <x14:cfRule type="expression" priority="653" id="{B9D7C8E4-0D44-43B2-938F-E5D2665A81B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54" id="{4E77DECE-3DE4-4B94-A24A-86BF1147E465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T79:T80</xm:sqref>
        </x14:conditionalFormatting>
        <x14:conditionalFormatting xmlns:xm="http://schemas.microsoft.com/office/excel/2006/main">
          <x14:cfRule type="expression" priority="651" id="{5171F066-F68C-477E-A799-1FBA7DB814E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52" id="{9E76CE04-B08C-4430-B3B3-E114A0189D1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U79:U80</xm:sqref>
        </x14:conditionalFormatting>
        <x14:conditionalFormatting xmlns:xm="http://schemas.microsoft.com/office/excel/2006/main">
          <x14:cfRule type="expression" priority="650" id="{5C7FC7CE-3DAB-461D-B55E-A7F2EC1ADE0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T79:T80</xm:sqref>
        </x14:conditionalFormatting>
        <x14:conditionalFormatting xmlns:xm="http://schemas.microsoft.com/office/excel/2006/main">
          <x14:cfRule type="expression" priority="649" id="{12386803-6F5E-4CCB-A463-C0F27715BC7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U79:U80</xm:sqref>
        </x14:conditionalFormatting>
        <x14:conditionalFormatting xmlns:xm="http://schemas.microsoft.com/office/excel/2006/main">
          <x14:cfRule type="expression" priority="647" id="{747EA106-93F9-4149-A0FC-5A2F180EA7AE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48" id="{A241C335-8DB4-4F7F-8B17-1C78FED6671F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T79:T80</xm:sqref>
        </x14:conditionalFormatting>
        <x14:conditionalFormatting xmlns:xm="http://schemas.microsoft.com/office/excel/2006/main">
          <x14:cfRule type="expression" priority="645" id="{5FB00F2E-F9F1-4AFB-9F9A-1427BB2B7C89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46" id="{B50A029E-1FD6-41D9-8507-112BCE009F01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U79:U80</xm:sqref>
        </x14:conditionalFormatting>
        <x14:conditionalFormatting xmlns:xm="http://schemas.microsoft.com/office/excel/2006/main">
          <x14:cfRule type="expression" priority="643" id="{BF23FB27-2B08-4FE4-81C2-37A9D0FB3F9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644" id="{4F1ADB2B-CDBC-4B02-8E0D-27EFAD1D23E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V79:W80</xm:sqref>
        </x14:conditionalFormatting>
        <x14:conditionalFormatting xmlns:xm="http://schemas.microsoft.com/office/excel/2006/main">
          <x14:cfRule type="expression" priority="641" id="{A1B205C8-CA1A-4EEA-A5F7-42A58B32D42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42" id="{A2E0F6EC-8FB6-4C52-8015-15640261C25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V79:V80</xm:sqref>
        </x14:conditionalFormatting>
        <x14:conditionalFormatting xmlns:xm="http://schemas.microsoft.com/office/excel/2006/main">
          <x14:cfRule type="expression" priority="639" id="{7CDD18F1-47C9-49B3-A26F-52C04D55C2A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40" id="{999FC2FD-0771-4F62-8CD1-D75B4512AAF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W79:W80</xm:sqref>
        </x14:conditionalFormatting>
        <x14:conditionalFormatting xmlns:xm="http://schemas.microsoft.com/office/excel/2006/main">
          <x14:cfRule type="expression" priority="638" id="{37A4DC4D-54A6-4DCD-8E69-B2AE35DDC80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V79:V80</xm:sqref>
        </x14:conditionalFormatting>
        <x14:conditionalFormatting xmlns:xm="http://schemas.microsoft.com/office/excel/2006/main">
          <x14:cfRule type="expression" priority="637" id="{41AE7775-2BC9-45A5-90F1-9E2F75DE980D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W79:W80</xm:sqref>
        </x14:conditionalFormatting>
        <x14:conditionalFormatting xmlns:xm="http://schemas.microsoft.com/office/excel/2006/main">
          <x14:cfRule type="expression" priority="635" id="{52E6FB30-5A77-4929-88F7-6501519D5AA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36" id="{6275F690-4621-4DB6-A100-EABA4796517B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V79:V80</xm:sqref>
        </x14:conditionalFormatting>
        <x14:conditionalFormatting xmlns:xm="http://schemas.microsoft.com/office/excel/2006/main">
          <x14:cfRule type="expression" priority="633" id="{35FE7C05-0206-4C57-BD63-B323F4AD9420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34" id="{6D7B0FD9-2997-484F-9691-B827922596A2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W79:W80</xm:sqref>
        </x14:conditionalFormatting>
        <x14:conditionalFormatting xmlns:xm="http://schemas.microsoft.com/office/excel/2006/main">
          <x14:cfRule type="expression" priority="1883" id="{2A03A399-B365-48A5-B724-9D6DEF75FF3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G18:G19</xm:sqref>
        </x14:conditionalFormatting>
        <x14:conditionalFormatting xmlns:xm="http://schemas.microsoft.com/office/excel/2006/main">
          <x14:cfRule type="expression" priority="1884" id="{65DA01E7-2044-4470-A4CC-3DE8E987B42E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G18:G19 G49</xm:sqref>
        </x14:conditionalFormatting>
        <x14:conditionalFormatting xmlns:xm="http://schemas.microsoft.com/office/excel/2006/main">
          <x14:cfRule type="expression" priority="631" id="{02D20216-E6B5-4767-B180-63DCD225EE7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32" id="{6991A5CA-A3F9-40A8-A293-0E0213F353A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30" id="{3DE4A615-E97F-4A39-8E21-453B513F4D3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29" id="{D95A1D1E-75B7-4A6D-936E-72C6A266D6B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27" id="{A36AE981-EC0B-4F19-95E6-D7E76486ACA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28" id="{CB2FA8A3-73C2-4F0A-BC82-451E3F98782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26" id="{DCDBA92F-3A4F-4C98-8EA6-9C5458018ADD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25" id="{572B37AF-8E4A-4FA6-B9FF-A12A615F092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24" id="{74C20C1B-F717-4377-8683-248B9052752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23" id="{1AE1BD91-12BC-4439-8F76-7778935A3F6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13" id="{B268A153-E4F0-4F55-B2F3-1279406E2F7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614" id="{5EEC6ACC-2BF3-4BB4-9907-F42946D4BB5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621" id="{C4547C40-8DA9-49EB-86FC-D92C6A20C702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622" id="{7EAB1B06-6C1A-467C-8FE6-2F39EA7F43B3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5" id="{3BDB6995-E100-4276-9876-60E50FA90C4B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16" id="{C532C9E0-9923-45CE-9D3E-0E48AE3AA32F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19" id="{9CEC37A8-2AD8-4825-B1A4-4AE21FD09FD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620" id="{100CD76B-E9E6-405F-99FD-175588159FF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18" id="{7B13A9CE-B86A-4037-B0DC-0F329718DF8D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7" id="{D1B2F1D3-3415-42C0-9037-361580837E8C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2" id="{BA113A78-BFB9-4976-AEB5-1CC14841605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1" id="{7BE5F06B-BAAC-4A1F-977E-C75AB4D6A44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610" id="{0A022AF8-A5C6-47D3-91CF-EC657A4426BF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09" id="{1AD3897D-2D79-4925-B8FA-FD888E9B212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08" id="{10F2EE4E-0B55-4C14-BDA3-43EB13A0565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07" id="{82EC451E-9D4D-4A48-B69D-8941A5049CF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expression" priority="605" id="{FF181596-77C6-4459-BD12-7C43E2ECFAE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06" id="{0D76B407-D0D5-49E9-B1BB-B8E659BCB4BA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604" id="{0FAFDD82-78D8-4C4B-ADEA-CAA053694DC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603" id="{E66C164F-9A57-4F0E-A36D-2F4450579D5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601" id="{3BD23459-47E0-44C7-B125-1DA3A90ABCB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02" id="{64981CD5-D70F-42BA-9B7B-D0A1EE2107B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600" id="{1FB962C7-F755-4663-86BC-4B3198B1A70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99" id="{9FDCEDA8-478C-4D6B-8203-40DD11C06F5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98" id="{883C25A8-87C0-4A97-A4A0-A0A321C39E4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97" id="{A553AFF9-537B-4394-8C5E-52EB7B3D990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87" id="{36A694EE-CE4A-45A6-AD24-18E2C90AC31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88" id="{3215A15D-3CBE-4326-9BB5-AE9EC9117B6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95" id="{B7C6EAEC-BDAC-4DFA-9089-930E4C836454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96" id="{C663EC4F-9C72-4662-9BA2-C68F90BA1D2A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89" id="{8353925E-80BB-40A5-A802-7774C4415578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90" id="{0F749F9A-4AE6-406B-BA0F-8C7F7AEB4EB2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93" id="{5B0F901F-6DF7-44EB-8FCB-29CDA9AC81DD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94" id="{792AA466-84F6-49E9-9C5C-AEE0B629D436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92" id="{01A5A280-129C-40DE-825A-7E55D4D6D11E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91" id="{5F371A46-578E-42EE-AC51-2C52EEC4C1FC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86" id="{D5686B81-8621-478E-9051-475F0915A4F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85" id="{72031D3D-E41D-4C6B-8A8F-8A028F75633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584" id="{A18D2043-8830-4D38-800F-F1BFED641F2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83" id="{D56E1FA1-32EF-4546-99E7-13DF72CAA79E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82" id="{AB7FBF28-716A-4605-8836-41F0F803E5F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81" id="{E3988C67-9695-412A-A457-0288470158B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579" id="{4D03ABE6-6226-4EA4-B58A-C1CAAD1A32F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80" id="{19643145-3E84-4B4C-8FAD-A3699CB2177D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78" id="{A7BE78F8-7EF8-4CE3-84E6-14D16BD6CAE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77" id="{FDA81DBF-85D9-4C05-8D2D-D975998F3FF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75" id="{A670CA97-C9FF-4DAA-A89D-9A6E5A79322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76" id="{FD6A7892-0C80-4DA2-9BA5-80A2EBBD1AC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74" id="{136D12EB-A7C8-4A18-A19D-F77DEF92560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73" id="{65C36782-63AB-4AD6-BECA-D16D6E06F7B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72" id="{FD6B9737-F722-40FF-8051-9CC1AF3E2CAA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71" id="{64C9777A-E9D3-4204-8EB4-4B078874396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61" id="{F76C121B-9F3F-408E-B8F9-91E87AFB781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62" id="{62505A31-18D2-4EEB-9168-44C9C48F4AF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69" id="{E53000C3-0D54-48EB-ADFC-95B12ADB58F0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70" id="{FD814545-FBF0-47C8-A37C-6167DF6F3A97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63" id="{7F09D617-B419-4A66-9590-61636461FC3D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64" id="{094F0F47-9BE5-4B93-9A43-E92F5D17D3E3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67" id="{4CD24F06-878D-418C-B1EA-5DFE6C675257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68" id="{3C74AB56-2A6B-4E3F-B151-84271045B7AF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66" id="{F652A4AF-22F5-4AB4-811D-413B55CF621D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65" id="{2EF2E228-E083-4BA2-AE47-1E3415D2F3FB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60" id="{4E92D530-0828-4450-9A1C-0538C87EDFD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59" id="{2355C1EF-6698-4295-BDF4-EB6B15B8B94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558" id="{0B6E0C83-AD86-4E79-BE9B-CF5D846B05A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57" id="{F889C3BA-4400-47B0-B4CF-681EECA56A9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56" id="{2F6A1A94-293C-4619-9BF6-B36FE27D2F2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55" id="{824E8AD7-8552-47A7-8457-51099F1AD1F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553" id="{631A3024-43E4-482E-B978-4585069CF73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4" id="{34FD57D6-E551-418B-8F16-73F7C38913B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52" id="{F3F8F204-BB8B-4B20-803C-637C786EF8E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51" id="{533CE836-E4EB-45FB-977F-47CC9CD29ED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49" id="{B5031CF7-06B4-44AD-92FC-4BC008E578C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0" id="{F747A901-C3DC-40B3-B1AE-01DCEE41D02B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48" id="{B94902C9-F723-4F8C-8A89-6294FE5DBE0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47" id="{1A980C4F-B94B-4697-BF97-A90D20375E3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46" id="{9EAB08ED-A83A-4640-AA67-EB47FE8D696C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45" id="{0448DF0A-64DA-4C17-811B-887F759681A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35" id="{4E60B506-126B-4306-B2D1-667A16A03655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36" id="{C6B882C0-E138-448C-8422-8B3D98C22916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43" id="{5F6B5A8D-41D9-4CAA-97FD-1D1EEB289A34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44" id="{7F8CCBB8-8D24-4BDC-BD47-25405BED5272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7" id="{C6675748-B829-4BCB-AD7E-EB48A685850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38" id="{B34718B4-6187-4AB6-98F3-37F6A8A4E856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41" id="{BDC78A68-70D1-467B-9F49-FE59FAC7DCC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42" id="{5F0D0929-05C4-4CA6-8B0B-B1AA18E69D83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40" id="{3740A57F-8B95-436F-A53B-6AB6B174739C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9" id="{E77D6B4A-4056-445D-AC70-77B7E9925164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4" id="{B27D8A4F-4107-4B45-B6F6-11E27A28BEF7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3" id="{0C0E123C-B6F6-4928-B83B-3D3F17C40B3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532" id="{BCDC64D6-A5A3-4406-BE31-9ABBBA548C4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31" id="{171A14AA-8CF0-4BE0-92C4-41479287C9A3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30" id="{612674D3-90BD-4DC5-90FE-3FA43FA3040F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29" id="{E00410E7-931E-446B-82D9-94C923A42BF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expression" priority="527" id="{FB06460C-A345-41A0-AA41-4792CFD102F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28" id="{B20FD2F6-0152-4754-A614-DEE908040B7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26" id="{3F01F9E8-A65F-46B3-A40A-2468C313133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25" id="{4DB7BA0F-DD2E-4202-98C8-70249A25746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23" id="{7143CB62-91C6-4329-AE57-09FFC50DBB1B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24" id="{B1AF972F-910D-427B-96FB-7A58E4B017D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22" id="{BA492272-0382-4CDB-9E43-2A82FAB9E6B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21" id="{C49A220E-FC5D-4F63-8631-B7BF096665DF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20" id="{E23F0B1E-EB7A-47FD-888E-CE8FB1FBC74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19" id="{FE1FC2CE-6503-4318-A579-FA065C5C1E0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9" id="{3CBE29B5-3B93-4BF3-82A7-4596BC3FE42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10" id="{14D763D6-A29C-4C2C-BC55-49058239DFE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17" id="{275D25B4-9E13-4089-A335-913AD117D502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18" id="{F05DE387-8EDD-47EC-AC8F-6FDF0B365267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11" id="{43216066-EBDF-4ABA-8759-19FE3FFA03D8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12" id="{8A062D6E-6E43-4759-9D23-3C23AABF55D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15" id="{6010069C-ACCF-445B-AD4D-09C15577BA5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516" id="{8561C593-1465-4732-9ADB-09E88F0DBA7F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14" id="{A730CF5C-18D6-4BF9-8B1B-BDB7A553984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13" id="{3593F508-FC60-4F17-A126-FB4610F31325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08" id="{1A9DC778-7872-4B07-93E1-4F8902CCDFCF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07" id="{86D0C7DC-DE10-42DA-99FF-583FF2B1AB1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expression" priority="506" id="{65DCFFCD-511E-4EF4-9023-663F3A423BA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5" id="{2A9C60BC-F02A-4A1D-87C9-A520D1C6DBA8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4" id="{83F3C306-1767-4167-8BC8-B70525282CA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3" id="{1D02158C-A3D7-4A07-B8B1-C75BE00D30F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01" id="{DA0A1BA4-8F67-4193-AD98-B429DAD1423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02" id="{3DF2C89D-ED0B-496A-970D-427C9314BB8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500" id="{C7EBE402-4E81-49CF-87D8-8488911D07D7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99" id="{05A516F4-D29C-4A33-9BF9-A06B85B636C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97" id="{5F5AE77B-BA20-4437-98A4-A7F1DA6AE96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98" id="{F88066E1-DF2A-44BB-A0F3-B651488026A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96" id="{F1CB0F19-91E0-444E-A181-C7C9481DB09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95" id="{434F7C8E-0860-4EEE-A881-494D18116838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94" id="{A45935F3-2762-4D37-9734-F6129EC1498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93" id="{94D2FEA8-071D-467C-96E6-77DE3B962708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83" id="{5D9A3BBE-71BD-4E0D-8C11-57B1EF5A8F8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84" id="{8CD59703-FFBA-4A7D-8857-0459A815469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91" id="{D6732A79-411F-4EEB-97BF-CBD5245D88CB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492" id="{401BEDE6-46C0-4449-80FD-805C8A725EF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5" id="{32BCA764-51D0-4052-931B-C4C91499D9F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86" id="{4D90A227-39C8-41F4-BAEB-3972E4CE9AB1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89" id="{31EEE8F6-1EFF-4807-BB05-5E0E25C6F443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90" id="{8459B04F-5D05-496E-B0B2-EB7F3A3C7DAE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88" id="{639C86A8-44B5-411A-8A0C-B3688FE2D5D7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7" id="{BE4CFAA4-E370-4A14-B468-390206B1D28A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2" id="{A1FEDC57-1F24-49C2-ABAD-640B063241EE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1" id="{EF2E7F59-DA68-475F-BF82-FCEA74DF979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expression" priority="480" id="{7FDA4360-D43F-49D6-9CAD-E8BD33F16D4F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79" id="{7E5431CF-1AEB-4CF7-9F3C-19A42B5C10E5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78" id="{A24DB5D8-1511-482F-A4EE-8578C5D977D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77" id="{3A337049-237B-433C-BA2F-9AAB4A38617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S21</xm:sqref>
        </x14:conditionalFormatting>
        <x14:conditionalFormatting xmlns:xm="http://schemas.microsoft.com/office/excel/2006/main">
          <x14:cfRule type="expression" priority="475" id="{055C73DF-8BAD-4B74-92E3-291F33E7140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76" id="{F1787AD5-67A0-44D4-A077-198A2CD6720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74" id="{CC1578C1-3294-4487-ADA7-55432B6AA43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73" id="{149339EC-B314-40CC-9014-5E2F09DD96A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71" id="{E1A963F3-175A-4F8F-A3E0-625175396DEC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72" id="{063F8C2D-8814-4A9F-AFBE-9D31E8768FB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70" id="{9232FC65-57F9-487E-B766-644D4C8E359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69" id="{7922DCC9-BB4D-42E3-850B-60E3E0DE03F2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68" id="{F65D1EE8-9BF4-4202-A255-16E47B2C3E6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67" id="{C0E1D75A-A1CA-4EDD-91CA-710E7DDCAF1A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57" id="{C74B934C-B0BC-4031-B80E-488A897427E9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58" id="{5EB9B948-6A6B-4B71-84F1-80937BA6FC4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65" id="{EC4035AB-13DC-4C14-A5BF-16EEC93211D2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466" id="{EAF71C31-1E10-4466-9203-14804667FE0A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59" id="{68657655-58F3-4D63-BBAB-744728CDEC4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60" id="{1E0CAEA1-597E-4D69-926D-6DEBCB08453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63" id="{D16C7790-7319-4443-BFEE-0E91D02E6A93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64" id="{19314B15-13D7-4979-AA2B-C6F86DC0AED4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62" id="{36E87CCA-8DCA-4591-930E-AD3720E6C36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61" id="{44F68205-D220-4083-B0B5-EC99FBEAB74E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56" id="{9CE8E8F7-9366-4FB0-818A-7EF927270D58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55" id="{E8A6957F-85F3-409B-B241-807FA1662FD3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T21</xm:sqref>
        </x14:conditionalFormatting>
        <x14:conditionalFormatting xmlns:xm="http://schemas.microsoft.com/office/excel/2006/main">
          <x14:cfRule type="expression" priority="454" id="{FCC01114-7C1A-479D-B39A-62D8B98E488B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53" id="{10DDB75A-C231-462B-8E9F-2C337327D97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52" id="{06AA0919-551A-4E61-B9CA-AA92EFB05F0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51" id="{B175BE2E-BFE9-4A7B-B7E7-E6C7F6B8A7C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expression" priority="449" id="{D33F71B9-D71D-48B3-BAC4-5B823B30497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0" id="{A3C16579-13E2-474A-9689-6E661AB50FB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48" id="{4A472FCF-7606-44B1-AF34-6E6C07A5641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47" id="{17D50A0D-3E9D-4A94-9C4D-DE26F143D6C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45" id="{95239CD5-699D-4D87-8663-5F6FBE4E232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46" id="{301F3CCB-C176-4077-B241-AEFA93654AA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44" id="{2A04E212-24DA-46EA-B8C0-3BB76786F16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43" id="{2E00D1F7-0F23-46FF-ADE3-0DFEB518FAC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42" id="{A8A67D38-E0B4-4B2F-AFEE-8F8C14FEE662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41" id="{7DBA2B65-4A11-4713-82C9-68750D9728B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31" id="{D03EBB29-B138-4547-9062-CFE1E0A4F4DB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32" id="{434D5466-509F-4623-9DD8-6E88202AAB8D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39" id="{D47A217B-0424-46FC-B5E5-51D262883797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440" id="{1FCDE984-2787-474F-BDAE-3220AEC59005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33" id="{626EEC57-6F4F-450C-9E4F-EDDC7E88B66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34" id="{EB0B3664-18BA-4B97-A3AD-721A2F0F1FEE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37" id="{152484E6-0938-41FD-A6BD-D091238BB7C1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38" id="{22C4A642-2801-4145-8141-FE7A67F8DFF5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36" id="{F56094A5-6564-4B02-939D-2FA56C2939AB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35" id="{E3394D0A-F944-4D9D-840A-231CD6FEC0DD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30" id="{70F5E376-19A2-40AC-8BF1-98274028FDB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29" id="{04505433-064D-48CE-83FE-03DFA44B5F1F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428" id="{4BF752A8-146C-4E9C-9D02-0FBF714D063D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27" id="{749EE54C-C654-4AA1-81A9-4964D361CCCC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26" id="{05C0D07B-7C3F-4176-AE8B-95BCECC4CE5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25" id="{EE3EBDC6-F418-4340-B4F7-CCD311519D2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W21</xm:sqref>
        </x14:conditionalFormatting>
        <x14:conditionalFormatting xmlns:xm="http://schemas.microsoft.com/office/excel/2006/main">
          <x14:cfRule type="expression" priority="423" id="{F862CD62-9216-42EB-A348-84E24444DFA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24" id="{8A5632A0-F31B-4937-884D-843B7C60DFD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22" id="{C2433425-A50C-4F4A-8B29-AA628B3C17D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21" id="{46A36A82-9FA2-429A-B27D-11D070DA50B5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20" id="{B7B45781-688E-4259-BF14-357459098D74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6" id="{E7126ADB-B48E-497F-9969-388D79D74EBA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17" id="{7DE29EEB-A5A9-43E4-96F5-D53DF6FF0998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18" id="{24163431-D250-4D31-A0A0-F899A5B5F38A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19" id="{36DDBDA0-344E-49EF-9B43-DAF4C9FB2919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5" id="{987C9352-5310-4251-8738-5EC7D0B935A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4" id="{E5C9DE59-D9D5-4878-B1EC-C83136F56085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3" id="{BE81A42D-E4FF-4EDC-B854-A02A00A6894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2" id="{84A6CEFE-EB9D-459D-8BF3-5C0867EFAC4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G21</xm:sqref>
        </x14:conditionalFormatting>
        <x14:conditionalFormatting xmlns:xm="http://schemas.microsoft.com/office/excel/2006/main">
          <x14:cfRule type="expression" priority="410" id="{62F47E9A-B8D2-4774-93F2-CAF8D5E7C7DE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411" id="{8848E4C9-FE11-4EBF-85CC-BC3D0396E12C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G77</xm:sqref>
        </x14:conditionalFormatting>
        <x14:conditionalFormatting xmlns:xm="http://schemas.microsoft.com/office/excel/2006/main">
          <x14:cfRule type="expression" priority="408" id="{556FD402-56BA-4C2F-8188-191C2A0D616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09" id="{9512E2AB-2C4A-4120-A524-7FB27EADCDA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7" id="{6749B61F-8AAB-4175-8772-2F1896E7798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6" id="{DB15FA4A-D175-4C42-BD86-941C89F086EA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5" id="{8EFAB64A-AD6E-4757-BE02-F00648167AF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3" id="{20E61D43-6173-4EDB-B819-9A7F0D1631CB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404" id="{D888674B-3E2F-4C76-A3FE-FBC02ABC3CAB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2" id="{D08AC6C1-A8A9-49D2-8649-2549C49DDB7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401" id="{E51F43DD-D671-4DF7-BC1F-86BAD1F08AC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G77</xm:sqref>
        </x14:conditionalFormatting>
        <x14:conditionalFormatting xmlns:xm="http://schemas.microsoft.com/office/excel/2006/main">
          <x14:cfRule type="expression" priority="382" id="{8E5829E4-E813-4F07-AA33-1318E7562F3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83" id="{0661321D-7C63-487C-AD7B-D2062599FA3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99" id="{601287C4-6FFA-4085-997D-0418AA7E747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00" id="{4507059C-18BE-4EF1-8F35-DFF1C6B636F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8" id="{F6799374-EDA4-4E31-9535-29C1274491A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7" id="{85541585-E5BA-4629-9552-E62453BD486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6" id="{31911A5D-D03D-48BB-8EAD-192A989A737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4" id="{F9BEF0F5-4447-4743-833E-2692A00F1AD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3" id="{602DAABC-3949-44DB-A1B5-1B51E3C5A937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2" id="{C457CC41-588B-4990-9DE2-B17F916A4C2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1" id="{FEE216CE-003B-4D0B-AEB1-3200BBF7CCE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0" id="{4D71ECB0-798D-4294-BB70-0ABCF42E86C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84" id="{72AF2DD7-0414-4575-897E-2151058B644E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85" id="{49BF813C-072F-45F2-9C5A-2224949268FB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86" id="{A6CC5EF9-BEC9-4729-A0A7-7EE6F88F1102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87" id="{7D845971-EF74-46AE-8CCA-E843F64C6A5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88" id="{0E7D6B8A-B31E-4876-893C-03F7795B06F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89" id="{64468E67-4712-4AAA-88A9-15E6BE98B94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95" id="{8D362E20-AE4D-4D8C-8C33-F08F2978BDD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363" id="{7196A89D-772D-4F52-8E91-911D3BFEFDF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64" id="{9AD27EBF-A11C-4E4E-B6F0-C5BEA62F395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80" id="{64DF837A-3102-4C83-8E5E-61616326F9D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81" id="{A703D03A-D88C-4E5F-B992-532EFA3A870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9" id="{5486D51E-05EE-407A-B865-6D442313533B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8" id="{9BEFB106-B7BA-4E9F-ADB0-98717296914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7" id="{283ABEF5-AFF1-4128-BA66-30E506316156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5" id="{6F598434-5FE9-4475-9DAE-05A6DA9A1D3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4" id="{D47A32AA-6D57-46E1-905C-B1DCB15DA15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3" id="{31F1BC4D-2967-4D87-9AF1-2651FED1078F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2" id="{A6A339C2-36F0-4CDE-A258-D6575500CB2E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1" id="{99C648B9-C653-4829-862A-71159187A832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65" id="{0D704F14-57F8-4E0F-9E9E-3F7BEF790C9C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66" id="{E8961B65-18E2-463E-AB2F-4C721D26147F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67" id="{568180EF-45F8-4D5B-9188-18F0DA933516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68" id="{35B22F2E-5EB3-4215-8B1D-F493291B1E00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69" id="{3CF9BE80-32FE-4853-8B29-DBDAEAA1008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70" id="{A2CE672F-3BF7-486B-A78A-9DF5EF4819D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76" id="{AFE52B9C-201A-4F30-A0DC-CAD661C0C27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344" id="{B76D8F3E-EF78-4C63-8B93-FDEFEB42EFA4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45" id="{F8B2456E-08DC-40A9-8EB3-08CA5D2E8CB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61" id="{E98CC823-0D87-4732-8FAF-D2BE84BF315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62" id="{3E3B7FAF-939B-477C-8D8C-079F5B94782D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60" id="{E86450CB-F60B-4E0C-A042-95DE9DD5BCE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9" id="{F98BF396-827C-4A93-B3AC-88C5B7E6DE0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8" id="{9221DCE8-A91A-4E24-B781-4805F8FDFAC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6" id="{25E2101C-8DAD-4D5E-8E77-3D5273B3257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5" id="{258EBC0E-8913-48F0-AAFB-21D8DB780C2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4" id="{1FB99089-A0F3-4D3E-BB83-07919D16D032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3" id="{4666C925-EDFF-4B8F-82B9-F01572D29DF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2" id="{650ECE2D-A3B6-4A4A-89A2-82155E5E5E44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46" id="{7B287538-4BD4-44FE-A4C4-9A8A34B6678D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47" id="{0B0096FD-4D36-449B-A4E2-D2BBC29EF41D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48" id="{B7F224BE-CEC9-41C7-AA39-5E06675B4409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49" id="{5B850E70-C4E0-47B3-9BB1-73F980105FFC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50" id="{FE054CF8-E519-4303-AAE6-F71E12F3E80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51" id="{CEC17506-25FA-4B32-8CF5-0E8261B1E91C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57" id="{68FF61A9-84C1-4528-A6F1-A1C7F1FA8A10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325" id="{A833F0B7-F03C-4680-9EC1-7F1B1FABC7A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26" id="{5EE749E8-3E57-4A17-923A-0356FBA72F78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42" id="{6D4E81CF-48F0-411C-A7FB-AB4DA73FF3F5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43" id="{83321A46-0C79-438F-A77A-821427A1B25C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41" id="{72C44023-1EF7-4F4A-8B92-5EB25FDDFB6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40" id="{09655D98-A602-4C60-9341-12550037C72C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9" id="{F0BA1937-2C6D-4310-A374-96EF1B07015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7" id="{052E1DBC-FA1D-4AFD-9960-A25C5BC23634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6" id="{CD0D3FCD-2FFA-4C26-A7CA-AFE70D546E4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5" id="{5DA5BEA0-6411-44B2-A263-4C99DCAD7ABB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4" id="{4979C7F6-CA98-430A-A3BD-77C70FBCFD61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3" id="{751D3217-48D7-4342-9D8C-E363870EC868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27" id="{ACF1BF60-7705-4E0A-85E9-D33135842F76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28" id="{FB960115-2C32-43E7-A43E-C96E25B68DD8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29" id="{EDE701D3-704F-4000-AB52-E4701CEF6D54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30" id="{74338DD4-3D1D-4471-8910-F8C64AD2DF4D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31" id="{0668434B-A9A7-4578-B6C8-36D320A3627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32" id="{D04E2B67-E106-463B-844B-FF4C8FD2CFA8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38" id="{F91EDA8E-6972-4B30-9790-F8D952DCA3F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306" id="{B8D40089-6509-4490-B4A3-A2E64C2D6EB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07" id="{45AECFC4-B8EC-4B9D-B3BB-A992FF553B5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23" id="{B3016DE6-7EBC-4D4C-9B76-FB431A66EFD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24" id="{FDB97079-3C31-4ED9-8F32-43452D5EB4BA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22" id="{207860CF-C3E4-4949-B6A7-7D428B7F844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21" id="{38E9E00D-FEAF-4841-89D4-426880F3E8FF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20" id="{AA90F546-26D3-449C-9C0C-BBF562DABE6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8" id="{9255A345-FAEA-452C-9363-3AEEC15FB62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7" id="{768DE95F-8903-4925-AC03-89DE95B4005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6" id="{AF269CFD-144E-4D17-B038-69A43CAFEBDB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5" id="{6A36EF48-81E4-431B-B877-98AB393A548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4" id="{40176FBB-E38F-4980-8D0D-A3C695C0CFA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08" id="{3041A04E-1848-4107-A301-F82BB8A63B9F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09" id="{1E076C10-3B50-4763-A822-0765BB56D5DC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10" id="{06751D8F-C8A7-4652-B92F-06DBFB7B10DE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11" id="{CDBFE4E0-FFB5-42D3-9447-34F1D447FF09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312" id="{05AAA026-B863-454D-A5BA-E1F2FBDEDD1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313" id="{7C9D8273-D47C-4718-ADD9-9D1BAD679FF2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319" id="{49E148C9-237B-4599-B541-6D4E67F5E69D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287" id="{09AB9F2A-4132-4D1E-9ACA-7DE8B7A2E8E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88" id="{A886314C-1FF5-4F14-8625-1D1F14205B1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04" id="{55A27FFB-86AF-42CD-8F0F-E2B16C37639A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05" id="{BA68CD17-C454-477D-8BD9-822EE8415941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303" id="{F74B3BC0-9CE3-479F-8C72-2149D3CE31A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302" id="{A75C1C3B-369A-4D61-B28D-E5C62A513BB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301" id="{B9C8E278-51E4-407E-B7AE-A113073BD39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9" id="{A541A68C-43FD-436E-B4E2-101C67B1B4C0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8" id="{A9DFA84A-9A93-451A-86F8-D5ECCBD3619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7" id="{4EA0E823-8E58-4025-97F3-0017FCDC617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6" id="{0A6DD02D-0C98-4CEE-9EC8-741AFE4C677A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95" id="{6FA93E9E-831A-4EA8-A32B-3284CB31D9C9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89" id="{4BC81C9F-5B92-4BD6-AB77-E48BC4144495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0" id="{ABD817EA-9D62-45D4-AF51-C4EB63B257B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1" id="{2042F398-B9A5-4FBF-8068-7AF8DEDC2BCB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2" id="{282DF961-231E-4EAD-8914-EBA90D5B7C08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93" id="{1285B57B-F77C-4AB0-82FB-56C7EB68132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94" id="{513251D7-2217-4382-BDCC-DAF9546D1F5C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300" id="{95FB956E-BE65-4777-9B7F-891F81A88FF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268" id="{36A7EE43-77F3-43A7-BCD8-242216D275B1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69" id="{6982ADD4-6C8A-4E5C-A40A-1BD3C2E2162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85" id="{E4FD6724-8EF5-41F2-B026-3CE84AC89F2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86" id="{2561E54C-02BC-4422-8B92-E48C18D10368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4" id="{CA3DDBB3-E409-472C-B6E7-983E81AF83E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3" id="{60B30314-5197-4A47-B5BA-4DB66E0B1ED1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2" id="{8737ACA5-9380-4AE2-8B6A-354160CB4840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0" id="{C5129FAD-D61C-43BA-BA80-179B7B9FD98A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9" id="{3CBFC7AC-84ED-41BC-A6C6-5F254452AF14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8" id="{99EF673F-05CC-4F9B-B8BA-8F586482E88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7" id="{0DC73BA2-BF24-4690-A6EA-9E7B71D0FA97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6" id="{13D5A26B-6E6A-4976-BFED-B132EE265536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70" id="{6956B6C4-1417-4FC1-B66C-B7DC865C54D9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1" id="{9AFD6383-D4F8-4CFD-A93C-C0C8151A5C7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2" id="{CDCED39B-5920-41FF-A0C7-18C8E3A98214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3" id="{BDBF33C5-8CF3-4E4E-9FF0-95F7AB71522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74" id="{97DF3C0A-0DC1-45F8-BF4F-6444529EF616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75" id="{9283E173-BFCA-4F80-8BBD-AD4D51F7D71A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81" id="{3359D728-7F61-4F2A-BC8A-EFD553349D09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249" id="{FB589333-2C9A-4DAF-8339-E3C3168520D9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50" id="{DBB8ABDE-60AA-4CBA-B611-AB201005A5C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66" id="{E19FB823-651D-4CA1-AA34-BC46AF490049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67" id="{0F9081CC-FC9E-4CDA-A00D-7D262092C78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5" id="{3EC56042-C387-4B68-8EE0-7A80C3495B3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4" id="{83532282-5592-4F04-8FBE-3A8CF7D1B20A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3" id="{86D14240-84DA-4EF8-8BD6-96DCD454352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1" id="{F0A02CC0-B764-4E11-8EE9-376E787485B1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0" id="{FE56C1F6-E79C-4434-88BA-B3582539FD4C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59" id="{CA3ED23B-E7D2-424A-BA95-45AFA3D95EA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58" id="{840695B8-B6A1-4611-8739-E8DE688AE66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57" id="{2A637E76-6FF5-4B5E-8669-3AF9BCBBA2DC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51" id="{CFC03F94-FE17-4616-855B-7BCCD2CDF7D2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52" id="{C84AD73B-27E7-44AE-A819-5066D21A677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53" id="{251E2B9F-6DE4-4AA1-B11B-1C56B0AD45AB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54" id="{7867D4D4-ACDC-4397-ADDC-20A6A7850A67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55" id="{6FDF2EBE-19A1-42E5-B719-318FCE1B5D5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56" id="{F229DFD7-D9ED-4073-980C-1A54E6A391FE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62" id="{823F5A57-FB05-4296-AC62-D0BDA0823FBB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230" id="{3029B16F-FC83-496C-BEE0-038AA83DF680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31" id="{958DD61E-F881-4D9C-B7A0-1BA6E0884D6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47" id="{5AF221D6-ABC3-45C9-9356-6B87E78ABBD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48" id="{1F37A45A-6D8A-4C69-8D2A-28BCD5876F0F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6" id="{F34CC4E8-CE8E-40C7-B27E-BC70A841881F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5" id="{054FF813-BBBA-4B37-83BC-12EA0B124C0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4" id="{359F9C98-CEED-4282-B624-8FAEAB02BA61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2" id="{571C1DC8-1EB7-4D8C-A049-2BA6078D7A83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1" id="{D0A645C9-5A08-4E1E-9269-A97B936818ED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0" id="{7C5F9DE6-5F6B-4BF1-876E-727802C3E8FD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39" id="{E3A46B2D-2CA4-49A5-BD9B-D9205493BA1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38" id="{1D230F11-E8A5-43E1-B1E6-A1F4CBF1E26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32" id="{35F657ED-CB7D-464B-9F43-21CCC5A65DE0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3" id="{F5BB45B6-3843-462B-AAFA-E0EAB09BA981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4" id="{F2D4D54D-280D-4BE6-A083-F705FC2014E2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5" id="{382D6F5B-A5B5-4AFA-B32A-1E054FBEE55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6" id="{28D4E756-1DAA-427F-8798-FF034334C1A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37" id="{C029912D-3050-421E-83E8-2A8CF71871A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43" id="{DBA26916-38E8-4AAF-84BE-A95E14E4140C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228" id="{E6F1F51D-3A34-4F32-8AC7-077ADB270F00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top style="dotted">
                  <color theme="0"/>
                </top>
                <bottom style="dotted">
                  <color theme="0"/>
                </bottom>
                <vertical/>
                <horizontal/>
              </border>
            </x14:dxf>
          </x14:cfRule>
          <x14:cfRule type="expression" priority="229" id="{12582FF7-F991-401A-A4B4-CC3D24D2207D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X68:Y71 X76:Y76 X78:Y78</xm:sqref>
        </x14:conditionalFormatting>
        <x14:conditionalFormatting xmlns:xm="http://schemas.microsoft.com/office/excel/2006/main">
          <x14:cfRule type="expression" priority="224" id="{5F2D225C-613F-48E9-B4F9-812D4FD91A1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25" id="{2B76FBDB-B5F1-42B3-AACC-E7E7F0A40D4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X39:X40 X49 X51 X56:X57</xm:sqref>
        </x14:conditionalFormatting>
        <x14:conditionalFormatting xmlns:xm="http://schemas.microsoft.com/office/excel/2006/main">
          <x14:cfRule type="expression" priority="222" id="{4CD13C02-D723-4AE3-8887-9B14B7B9DC7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23" id="{BFA63794-AD3A-4A2D-862D-85C246B8A68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Y35:Y40 Y49 Y56:Y57</xm:sqref>
        </x14:conditionalFormatting>
        <x14:conditionalFormatting xmlns:xm="http://schemas.microsoft.com/office/excel/2006/main">
          <x14:cfRule type="expression" priority="221" id="{CD7C588B-1F60-4469-AF7E-DFAE296CFB13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X49 X51 X56:X57</xm:sqref>
        </x14:conditionalFormatting>
        <x14:conditionalFormatting xmlns:xm="http://schemas.microsoft.com/office/excel/2006/main">
          <x14:cfRule type="expression" priority="220" id="{9F41C7B4-345C-4234-A2D5-C9BE324EE3E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Y49 Y56:Y57</xm:sqref>
        </x14:conditionalFormatting>
        <x14:conditionalFormatting xmlns:xm="http://schemas.microsoft.com/office/excel/2006/main">
          <x14:cfRule type="expression" priority="219" id="{E9F40683-1A97-4736-BC50-0EB6DCA4F2C5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8" id="{9AE394E5-F4FF-4405-9A8A-80B7B8D76826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7" id="{D41CA912-A8E8-4CE1-AD85-B13D9E18879E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6" id="{61DEB87D-4E26-4E7F-AE7D-6D15342DBB63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5" id="{8046FE7F-A590-4F45-8C53-DB5DD7A62A19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4" id="{BB0E0154-3B4D-4026-8C63-69B03A213BD9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08" id="{36941642-4428-47B8-9A21-058B1D562FFE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09" id="{C359C8E4-84AF-408A-8567-6A480654BC7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210" id="{B2829F67-3743-44A8-BD9C-49AFC4E27AF9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211" id="{C40238B1-B43C-4674-B8E6-8FD92E1E9EA7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213" id="{C6B52E13-2CD1-40E6-B29A-ED86A36954C7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12" id="{EDD4CF39-8ABF-466B-9B20-1B006A0F8A5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206" id="{37F22A8E-D829-48AC-832B-92405D20DBB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07" id="{C2807468-F6C9-423F-BC74-7639EA51BBD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X7:X10</xm:sqref>
        </x14:conditionalFormatting>
        <x14:conditionalFormatting xmlns:xm="http://schemas.microsoft.com/office/excel/2006/main">
          <x14:cfRule type="expression" priority="204" id="{9ABCA78C-698C-40B8-9352-F03017DEAAE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05" id="{452E95CC-9CC4-4BC4-B75C-BE23C98212EB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Y7:Y10</xm:sqref>
        </x14:conditionalFormatting>
        <x14:conditionalFormatting xmlns:xm="http://schemas.microsoft.com/office/excel/2006/main">
          <x14:cfRule type="expression" priority="203" id="{35A8FC25-4E65-4DB0-A0D1-BD8A68002F4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X7:X10</xm:sqref>
        </x14:conditionalFormatting>
        <x14:conditionalFormatting xmlns:xm="http://schemas.microsoft.com/office/excel/2006/main">
          <x14:cfRule type="expression" priority="202" id="{898DBD1D-659A-47E4-A09A-598922330DB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Y7:Y10</xm:sqref>
        </x14:conditionalFormatting>
        <x14:conditionalFormatting xmlns:xm="http://schemas.microsoft.com/office/excel/2006/main">
          <x14:cfRule type="expression" priority="200" id="{136C85AB-2D71-4942-8D7D-563B6521ECD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01" id="{693876B8-DF77-4A48-BA62-DC19A7BDC8FE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X12:X13</xm:sqref>
        </x14:conditionalFormatting>
        <x14:conditionalFormatting xmlns:xm="http://schemas.microsoft.com/office/excel/2006/main">
          <x14:cfRule type="expression" priority="198" id="{7BA7A3A7-B16D-4BA7-B698-73EE609780F3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9" id="{CCF47CC5-D7F8-42FB-AB7A-01E9EC02D2C9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Y12:Y13</xm:sqref>
        </x14:conditionalFormatting>
        <x14:conditionalFormatting xmlns:xm="http://schemas.microsoft.com/office/excel/2006/main">
          <x14:cfRule type="expression" priority="197" id="{DD35B2F0-87DA-494B-89BE-20E6492B131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X12:X13</xm:sqref>
        </x14:conditionalFormatting>
        <x14:conditionalFormatting xmlns:xm="http://schemas.microsoft.com/office/excel/2006/main">
          <x14:cfRule type="expression" priority="196" id="{8AC49DFB-2213-42B9-96A8-42D97CF3187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Y12:Y13</xm:sqref>
        </x14:conditionalFormatting>
        <x14:conditionalFormatting xmlns:xm="http://schemas.microsoft.com/office/excel/2006/main">
          <x14:cfRule type="expression" priority="194" id="{C50011A9-2701-468B-8683-8E442F23AB0E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5" id="{5EA1810F-2DEF-43F3-A6BF-440CAAADD9A9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X15:X16</xm:sqref>
        </x14:conditionalFormatting>
        <x14:conditionalFormatting xmlns:xm="http://schemas.microsoft.com/office/excel/2006/main">
          <x14:cfRule type="expression" priority="192" id="{8CE1CA1C-D4DC-4D22-A04C-80C4F96CA03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93" id="{2E5E2721-AD75-4F37-A749-F4305F44DD91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Y15:Y16</xm:sqref>
        </x14:conditionalFormatting>
        <x14:conditionalFormatting xmlns:xm="http://schemas.microsoft.com/office/excel/2006/main">
          <x14:cfRule type="expression" priority="191" id="{17051233-FB42-4BFA-869E-0F704E896A05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X15:X16</xm:sqref>
        </x14:conditionalFormatting>
        <x14:conditionalFormatting xmlns:xm="http://schemas.microsoft.com/office/excel/2006/main">
          <x14:cfRule type="expression" priority="190" id="{B025A79C-C97C-4376-BEB1-2528AD2EB93E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Y15:Y16</xm:sqref>
        </x14:conditionalFormatting>
        <x14:conditionalFormatting xmlns:xm="http://schemas.microsoft.com/office/excel/2006/main">
          <x14:cfRule type="expression" priority="188" id="{3ACC934C-7E40-41E8-8E15-8C1830CAF58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9" id="{B62E14BE-8C47-4167-A5C3-380E8AB61E51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X18:X20</xm:sqref>
        </x14:conditionalFormatting>
        <x14:conditionalFormatting xmlns:xm="http://schemas.microsoft.com/office/excel/2006/main">
          <x14:cfRule type="expression" priority="187" id="{354B77C3-3626-404F-9B68-2141EDFF0D4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86" id="{8A9E82E1-F421-4A4B-92F6-0843BDE3D21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84" id="{EBFBB540-7FB5-4993-AAAA-50222C17B69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85" id="{A8646942-EF8A-487E-9833-4751FD8A9FB7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Y18:Y20</xm:sqref>
        </x14:conditionalFormatting>
        <x14:conditionalFormatting xmlns:xm="http://schemas.microsoft.com/office/excel/2006/main">
          <x14:cfRule type="expression" priority="183" id="{267C0420-8928-4872-80DA-6A1A798BFD63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82" id="{D84FEBAF-6CE5-4E83-83BC-EDF9FF135BD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81" id="{8E6BF7CB-01C7-4B06-9A27-0E3DDC71557E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80" id="{9C9EBE09-55AB-4F58-AC7E-B3874D88CE50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Y18:Y20</xm:sqref>
        </x14:conditionalFormatting>
        <x14:conditionalFormatting xmlns:xm="http://schemas.microsoft.com/office/excel/2006/main">
          <x14:cfRule type="expression" priority="166" id="{65E3534B-41D1-429F-9172-E4FF02F6B8E3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67" id="{0531B0AD-65B6-40D8-9541-041D4E98DD5E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74" id="{44EC2C2F-BEDC-4D2E-BBD2-E94AE66B9B17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75" id="{BBD96B83-321B-414E-86C6-09E233E3AE26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79" id="{9FDBFFF6-3F57-434B-A47B-3E949CF260D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78" id="{7B6FB5F0-6345-4A49-9999-22F150E10ECE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68" id="{A51EE89E-47CB-45CC-B90C-04668A4D7C22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69" id="{64E65BB0-6EB3-4045-9208-2B32337039E0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72" id="{1D92C3EB-AA8C-483E-A7E0-A36D9E372A13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73" id="{F239F930-F233-4F90-9531-810A379C883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76" id="{985662CA-C3E2-4FDE-8E94-55C9409987E3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77" id="{B54FAA8D-CF78-4C15-BAE4-496FF5DD1E47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71" id="{C04084AC-CD50-47CC-BAB9-EA300551DBB1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70" id="{3C264CDD-CF38-4DA9-8B2C-97318F97607A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65" id="{58555D97-11B2-47A9-9D94-34E1E68000AE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64" id="{B975FFA4-C2F3-4922-9E46-956DE78DBA1A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X18:X19</xm:sqref>
        </x14:conditionalFormatting>
        <x14:conditionalFormatting xmlns:xm="http://schemas.microsoft.com/office/excel/2006/main">
          <x14:cfRule type="expression" priority="163" id="{BAAD1D0F-02F4-4BBA-B840-595FBB996349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62" id="{8E0181E0-749C-4466-B67B-A0288C28249A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61" id="{E9F07030-B63A-4FC1-8D50-1D326474503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60" id="{C66A31FF-E20B-41CA-9A22-2C877E817FB6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Y18:Y19</xm:sqref>
        </x14:conditionalFormatting>
        <x14:conditionalFormatting xmlns:xm="http://schemas.microsoft.com/office/excel/2006/main">
          <x14:cfRule type="expression" priority="158" id="{DBCEBC99-B26F-4580-B337-D40761183C64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9" id="{7DBBC278-82CA-488E-A6AE-EA28B20B003B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X23:X30</xm:sqref>
        </x14:conditionalFormatting>
        <x14:conditionalFormatting xmlns:xm="http://schemas.microsoft.com/office/excel/2006/main">
          <x14:cfRule type="expression" priority="156" id="{6CAC9CEF-D3F6-4470-BE43-A284E5D06D0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7" id="{A178BA0B-1560-46B6-B11D-6F416AB1FB76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Y23:Y30</xm:sqref>
        </x14:conditionalFormatting>
        <x14:conditionalFormatting xmlns:xm="http://schemas.microsoft.com/office/excel/2006/main">
          <x14:cfRule type="expression" priority="155" id="{D0480603-8C6E-4D28-80EF-86E6F7F485B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X23:X30</xm:sqref>
        </x14:conditionalFormatting>
        <x14:conditionalFormatting xmlns:xm="http://schemas.microsoft.com/office/excel/2006/main">
          <x14:cfRule type="expression" priority="154" id="{9886E197-A820-45E1-BE68-157DDEC07603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Y23:Y30</xm:sqref>
        </x14:conditionalFormatting>
        <x14:conditionalFormatting xmlns:xm="http://schemas.microsoft.com/office/excel/2006/main">
          <x14:cfRule type="expression" priority="152" id="{ED3FED7F-4A70-4E71-AD7A-F4E5F03B4B4F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3" id="{AEC6B681-6128-40B3-93BA-897C7C730728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X32:X34</xm:sqref>
        </x14:conditionalFormatting>
        <x14:conditionalFormatting xmlns:xm="http://schemas.microsoft.com/office/excel/2006/main">
          <x14:cfRule type="expression" priority="150" id="{F1CF2AC7-9E4C-4990-95B1-B64FCA9F9A4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1" id="{D458695C-95E1-4C57-A193-9AD52D11013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Y32</xm:sqref>
        </x14:conditionalFormatting>
        <x14:conditionalFormatting xmlns:xm="http://schemas.microsoft.com/office/excel/2006/main">
          <x14:cfRule type="expression" priority="149" id="{209293E4-9883-44A3-95A7-F554D583689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X32:X40</xm:sqref>
        </x14:conditionalFormatting>
        <x14:conditionalFormatting xmlns:xm="http://schemas.microsoft.com/office/excel/2006/main">
          <x14:cfRule type="expression" priority="148" id="{994EDD9A-2F84-4723-8AE9-30076A909672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Y32:Y40</xm:sqref>
        </x14:conditionalFormatting>
        <x14:conditionalFormatting xmlns:xm="http://schemas.microsoft.com/office/excel/2006/main">
          <x14:cfRule type="expression" priority="146" id="{1D8F8A39-4F3D-4C71-8501-9FBDD95FA67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7" id="{D1B7C4A1-6857-4990-98F0-0FE33F4090C0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X46:X47</xm:sqref>
        </x14:conditionalFormatting>
        <x14:conditionalFormatting xmlns:xm="http://schemas.microsoft.com/office/excel/2006/main">
          <x14:cfRule type="expression" priority="145" id="{596FFB3D-ABA7-4013-97F7-0D4BBD80196B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44" id="{3F8B67A5-C592-4361-983C-96910FA6D0E3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42" id="{616D73AE-BEB9-4B59-AB3E-5EB49D20C9A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3" id="{CC17487A-554A-43A0-898D-E967AE7D3E6E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Y46:Y47</xm:sqref>
        </x14:conditionalFormatting>
        <x14:conditionalFormatting xmlns:xm="http://schemas.microsoft.com/office/excel/2006/main">
          <x14:cfRule type="expression" priority="141" id="{40F4CAA8-2108-4344-8A19-A1EF2CFBAAD6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40" id="{B8E1D501-176D-4680-A7F6-4F0AD8EFC7DD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39" id="{DF598D39-8846-4491-984D-1EA80EFBC157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X46:X47</xm:sqref>
        </x14:conditionalFormatting>
        <x14:conditionalFormatting xmlns:xm="http://schemas.microsoft.com/office/excel/2006/main">
          <x14:cfRule type="expression" priority="138" id="{D4CF50D4-01FB-4EF5-8B84-9CE80D0BE87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Y46:Y47</xm:sqref>
        </x14:conditionalFormatting>
        <x14:conditionalFormatting xmlns:xm="http://schemas.microsoft.com/office/excel/2006/main">
          <x14:cfRule type="expression" priority="124" id="{08B28CFA-10B6-47FC-A888-843670B9CADF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25" id="{BB0E0B48-BBE1-4C6E-930D-70CE00C672FF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32" id="{6AD141F1-3915-4B4B-8DDA-685FFA32A1D1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33" id="{2594E705-D7CE-425F-A46B-F6E0A01DD111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137" id="{E3EBF9D9-6DEB-47BC-86AF-E29ACCF6F1C6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36" id="{4BF11FF3-5A6D-4DB8-AF3B-D34DF2E2BCA0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6" id="{93B20223-5DD7-4A30-9B2A-0FCA6D143FAD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27" id="{2714EE3D-BF13-4651-9604-522A39DF2C0F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0" id="{37A1E8B8-FA03-496B-8A8C-A93663FEF659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1" id="{736572AF-DF1F-4B28-BCDB-F9916BDF326B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134" id="{51BD3A99-9F66-4279-82D4-A4C89EE6434B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135" id="{3BE22916-44D7-454C-96D0-AF76D01F373F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29" id="{52CA7114-03A3-46E0-9135-013F9D3EF302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8" id="{FF6631FE-436F-493C-919D-053590F4F267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3" id="{114CE750-38BD-4A89-9810-5B357906160B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2" id="{F7B8AA38-E990-40C0-8634-DA25DE381CFB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X49</xm:sqref>
        </x14:conditionalFormatting>
        <x14:conditionalFormatting xmlns:xm="http://schemas.microsoft.com/office/excel/2006/main">
          <x14:cfRule type="expression" priority="121" id="{A2486DB0-CC03-44B3-8F9F-5DB095407DD5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20" id="{E11A3506-EC06-44AF-8598-0295DF351046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19" id="{87726E9A-5120-4472-B755-7198B465371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18" id="{FB4EE272-1C36-4AFD-9584-56F4B7ADEF8E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Y49</xm:sqref>
        </x14:conditionalFormatting>
        <x14:conditionalFormatting xmlns:xm="http://schemas.microsoft.com/office/excel/2006/main">
          <x14:cfRule type="expression" priority="116" id="{EE8D65DF-6AF6-45C7-8E59-1DB829305C46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117" id="{51C27893-B0B1-493C-A02C-A7876740E315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X72:Y75</xm:sqref>
        </x14:conditionalFormatting>
        <x14:conditionalFormatting xmlns:xm="http://schemas.microsoft.com/office/excel/2006/main">
          <x14:cfRule type="expression" priority="114" id="{60E907C6-8EA0-4D4D-BF26-D084CADBDD98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5" id="{6DF443EF-632C-4592-AA5C-5CE5F777CA8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X72:X75</xm:sqref>
        </x14:conditionalFormatting>
        <x14:conditionalFormatting xmlns:xm="http://schemas.microsoft.com/office/excel/2006/main">
          <x14:cfRule type="expression" priority="113" id="{386F943D-0905-40DE-9623-0191F8849DC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112" id="{35855595-FF78-41CB-905A-D7524F10D0C9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110" id="{3C97DCF5-D0C4-4D7D-95EF-F96409FB4D76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" id="{553B50EF-7503-402A-B02B-5D8EAED52B70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Y72:Y75</xm:sqref>
        </x14:conditionalFormatting>
        <x14:conditionalFormatting xmlns:xm="http://schemas.microsoft.com/office/excel/2006/main">
          <x14:cfRule type="expression" priority="109" id="{D9F46D78-FBAD-437F-B6A0-DF6F686300D9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Y72:Y73</xm:sqref>
        </x14:conditionalFormatting>
        <x14:conditionalFormatting xmlns:xm="http://schemas.microsoft.com/office/excel/2006/main">
          <x14:cfRule type="expression" priority="108" id="{1F130A54-AD2C-4559-BD83-3153503D69D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Y72:Y73</xm:sqref>
        </x14:conditionalFormatting>
        <x14:conditionalFormatting xmlns:xm="http://schemas.microsoft.com/office/excel/2006/main">
          <x14:cfRule type="expression" priority="107" id="{38E43957-723F-410B-9CE3-CF6D423267C1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X72:X75</xm:sqref>
        </x14:conditionalFormatting>
        <x14:conditionalFormatting xmlns:xm="http://schemas.microsoft.com/office/excel/2006/main">
          <x14:cfRule type="expression" priority="106" id="{3053D97D-67F1-485F-B056-4170B1063145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Y72:Y75</xm:sqref>
        </x14:conditionalFormatting>
        <x14:conditionalFormatting xmlns:xm="http://schemas.microsoft.com/office/excel/2006/main">
          <x14:cfRule type="expression" priority="104" id="{3858EA5C-ADDB-4A91-9B20-31496EE91174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5" id="{15FBC92B-2C9D-45C1-9DAA-BD915AA83DD8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X72:X75</xm:sqref>
        </x14:conditionalFormatting>
        <x14:conditionalFormatting xmlns:xm="http://schemas.microsoft.com/office/excel/2006/main">
          <x14:cfRule type="expression" priority="102" id="{E27DD70B-B352-4845-A099-42D13494F7CF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103" id="{3F874A7C-C616-475E-AF43-FBD5DF3F61BD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Y72:Y75</xm:sqref>
        </x14:conditionalFormatting>
        <x14:conditionalFormatting xmlns:xm="http://schemas.microsoft.com/office/excel/2006/main">
          <x14:cfRule type="expression" priority="101" id="{639D3132-7D52-44F3-84FF-A9819E36DF8C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100" id="{E18174DC-AB69-46BD-84D5-9F2F7AC465C4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99" id="{98BEE2AD-B467-498F-9684-DD0B8DB00B5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98" id="{89B0A08E-6328-41C2-BB58-1C33C52179E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X72:X73</xm:sqref>
        </x14:conditionalFormatting>
        <x14:conditionalFormatting xmlns:xm="http://schemas.microsoft.com/office/excel/2006/main">
          <x14:cfRule type="expression" priority="97" id="{1A4E7DFE-7790-4E39-928F-730F622F7012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Y72:Y73</xm:sqref>
        </x14:conditionalFormatting>
        <x14:conditionalFormatting xmlns:xm="http://schemas.microsoft.com/office/excel/2006/main">
          <x14:cfRule type="expression" priority="96" id="{19D240FE-CAA2-4DB0-B956-A40622D019C5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Y72:Y73</xm:sqref>
        </x14:conditionalFormatting>
        <x14:conditionalFormatting xmlns:xm="http://schemas.microsoft.com/office/excel/2006/main">
          <x14:cfRule type="expression" priority="94" id="{B26AC962-D7CC-4B9D-BB0B-83AE31FB2586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95" id="{3898F7BE-8C1B-42E2-A44C-0741CDBF76CD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X77:Y77</xm:sqref>
        </x14:conditionalFormatting>
        <x14:conditionalFormatting xmlns:xm="http://schemas.microsoft.com/office/excel/2006/main">
          <x14:cfRule type="expression" priority="92" id="{EE4E73BC-611F-415F-8900-B0211BDF78A7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93" id="{FA8B121C-5DA7-4A79-A2E4-32262CD5FFD4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91" id="{0C01D7CD-C4E8-4ED4-BA44-945317721BD4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90" id="{FB26083D-57C9-40D5-9C09-A636FCB1266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88" id="{1E3D653C-35D6-4B85-B7F0-A8A648BF031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id="{42A26F6D-8F93-4C29-AC85-02A990B952D2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87" id="{B66D9E98-67DF-4B9E-BAD5-142B7EC7BB20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86" id="{B23ADCB4-D4FF-4489-8BA5-823F896E05EB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85" id="{9F4919DB-2F53-4D12-8F1C-58946AFDBB0D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84" id="{D69FFFED-8190-41FD-A076-17505029F1F9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82" id="{F0DB8149-CF1E-43CB-9EDF-13673C6E1D72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3" id="{DA4CDE1A-D7B7-4FB4-A729-93643710AAAE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80" id="{42F63983-9B3B-4C5A-B9A2-4B8B45647964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81" id="{1D2B6321-8945-469B-A42F-C42835E960CC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79" id="{7B53B21E-F979-443B-BAE9-553CA2ACD9B6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78" id="{390BD94E-8BC3-4552-8F2C-716630CDB120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77" id="{96D53ED4-754E-4BAC-99A3-7A8BC1E1B25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76" id="{ACCF6EDB-4823-43DE-B8EA-741F932AF6DB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X77</xm:sqref>
        </x14:conditionalFormatting>
        <x14:conditionalFormatting xmlns:xm="http://schemas.microsoft.com/office/excel/2006/main">
          <x14:cfRule type="expression" priority="75" id="{B35056BC-3A34-4C0C-829B-DE9911FE08F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74" id="{51739894-A3B8-480A-8AA4-EFB69DE267F1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Y77</xm:sqref>
        </x14:conditionalFormatting>
        <x14:conditionalFormatting xmlns:xm="http://schemas.microsoft.com/office/excel/2006/main">
          <x14:cfRule type="expression" priority="72" id="{47E21E87-41A1-481C-B4BD-3426105A99CB}">
            <xm:f>Info!$C$21="Obec provozuje sama"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14:cfRule type="expression" priority="73" id="{049B3825-61E1-4AA8-BBBF-7202606A27FB}">
            <xm:f>Info!$C$21="Smíšený model"</xm:f>
            <x14:dxf>
              <font>
                <u val="none"/>
                <color theme="0"/>
              </font>
              <fill>
                <patternFill patternType="solid"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X79:Y80</xm:sqref>
        </x14:conditionalFormatting>
        <x14:conditionalFormatting xmlns:xm="http://schemas.microsoft.com/office/excel/2006/main">
          <x14:cfRule type="expression" priority="70" id="{89BF39B4-DBAB-4181-8A02-DC03663BE9D1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1" id="{2FD9E12D-D644-400A-8C73-3EFF4030B0F6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X79:X80</xm:sqref>
        </x14:conditionalFormatting>
        <x14:conditionalFormatting xmlns:xm="http://schemas.microsoft.com/office/excel/2006/main">
          <x14:cfRule type="expression" priority="68" id="{637B6BC9-7CC7-4975-ABD0-98FC8E0EC80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9" id="{B28CB0BF-8614-45CB-86BB-6CAAA8107EB3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Y79:Y80</xm:sqref>
        </x14:conditionalFormatting>
        <x14:conditionalFormatting xmlns:xm="http://schemas.microsoft.com/office/excel/2006/main">
          <x14:cfRule type="expression" priority="67" id="{AD212A77-AD38-4365-A1D5-6DB0C73361F8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X79:X80</xm:sqref>
        </x14:conditionalFormatting>
        <x14:conditionalFormatting xmlns:xm="http://schemas.microsoft.com/office/excel/2006/main">
          <x14:cfRule type="expression" priority="66" id="{2AD279E0-6A44-4E3F-9A47-A351E6C22CE6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Y79:Y80</xm:sqref>
        </x14:conditionalFormatting>
        <x14:conditionalFormatting xmlns:xm="http://schemas.microsoft.com/office/excel/2006/main">
          <x14:cfRule type="expression" priority="64" id="{D147D8F0-F816-4AA8-84FB-6026C3657D63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5" id="{1A17A098-CF3E-42D0-A55C-CBE26E11A0DA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X79:X80</xm:sqref>
        </x14:conditionalFormatting>
        <x14:conditionalFormatting xmlns:xm="http://schemas.microsoft.com/office/excel/2006/main">
          <x14:cfRule type="expression" priority="62" id="{17908934-5242-482C-B50E-2F4603414BDA}">
            <xm:f>Info!$C$21="Obec provozuje sama"</xm:f>
            <x14:dxf>
              <fill>
                <patternFill>
                  <bgColor theme="0"/>
                </patternFill>
              </fill>
            </x14:dxf>
          </x14:cfRule>
          <x14:cfRule type="expression" priority="63" id="{D1A70A1E-0593-41F7-8EE0-56830DE5EDE5}">
            <xm:f>Info!$C$21="Smíšený model"</xm:f>
            <x14:dxf>
              <fill>
                <patternFill>
                  <bgColor theme="0"/>
                </patternFill>
              </fill>
            </x14:dxf>
          </x14:cfRule>
          <xm:sqref>Y79:Y80</xm:sqref>
        </x14:conditionalFormatting>
        <x14:conditionalFormatting xmlns:xm="http://schemas.microsoft.com/office/excel/2006/main">
          <x14:cfRule type="expression" priority="60" id="{46E8C193-E0C7-4388-8B9B-2249D289F0ED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1" id="{DAB533A9-D29B-4CA2-98E1-C18E61CF5C97}">
            <xm:f>Info!$C$23="Pitná voda"</xm:f>
            <x14:dxf>
              <fill>
                <patternFill>
                  <bgColor theme="5" tint="0.79998168889431442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59" id="{BD17F66E-06E8-4982-B07D-6C02C5C495E8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58" id="{78BD51D6-08D2-4B13-85C2-E31B6FBE3DF4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56" id="{BD487B15-04E8-4D01-BE85-7AD8DD6BFFC0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7" id="{8CFF7A63-FFB4-4848-B915-CCA67372199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55" id="{C4A03218-54E7-4932-8668-F26F2E8CD24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54" id="{F812ECB3-F019-418F-9640-6A670D87EA6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53" id="{60917737-4B43-4F6C-AE90-686830BDE229}">
            <xm:f>Info!$C$23="Odpadní voda"</xm:f>
            <x14:dxf>
              <fill>
                <patternFill patternType="solid"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52" id="{0558A8D8-88EC-435C-9A7B-4CD6FDC236E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42" id="{8D2AD916-848A-49FE-B522-7767DFD79C4D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43" id="{E1D195AD-9F16-482C-B6BC-17F292DA0998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50" id="{EC998A59-1C6D-4762-BA4D-3FF59E923DAC}">
            <xm:f>IF(AND(Info!$C$21="Obec provozuje sama"),Info!$C$23="Odpadní voda")</xm:f>
            <x14:dxf>
              <fill>
                <patternFill>
                  <bgColor theme="0"/>
                </patternFill>
              </fill>
            </x14:dxf>
          </x14:cfRule>
          <x14:cfRule type="expression" priority="51" id="{9C949C52-B92D-4862-8159-B62D7ECE3303}">
            <xm:f>IF(AND(Info!$C$21="Smíšený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44" id="{9E935E7F-BD18-46B3-9B7E-8B5151222C00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5" id="{BD1A44FE-213A-4021-9A23-1E2FF9FA4CDF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8" id="{594708D8-05C2-481D-9C77-EE62582FCD30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49" id="{A35FE377-787C-4D9E-B1CF-40D7D934A275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47" id="{3D0B48FB-02D7-4A99-AE04-7CD6A7E2EEF3}">
            <xm:f>IF(AND(Info!$C$21="Oddílný model"),Info!$C$23="Odpadní voda")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46" id="{BC0E8B11-BED0-4F2D-9EDF-4A4845FB872A}">
            <xm:f>IF(AND(Info!$C$21="Vlastnický model"),Info!$C$23="Odpadní voda")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41" id="{EA37A939-0AE7-48FE-B859-74821156D8F6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40" id="{41321CC4-3150-4122-A8C1-A5F4D866D4F0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expression" priority="39" id="{8866A779-3845-4276-A455-B356F60099CA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38" id="{6D72E291-22E3-4806-9A7F-B2D95E3A2512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37" id="{56A73E66-2BDC-4F22-A3FA-304D19CA5B6C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36" id="{CC43E428-AD26-4332-B9DA-86471E015D32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expression" priority="17" id="{7C04FB2F-7DEA-44A6-BF41-655927213DD3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18" id="{8748B473-2B9A-462D-9545-07E0F4A55B94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14:cfRule type="expression" priority="34" id="{EA853968-FA2B-4543-A05F-21AEE078F8A2}">
            <xm:f>Info!$C$23="Pitná a odpadní voda"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id="{D2EB3B5D-E58A-4AA1-900A-03E6E8941B24}">
            <xm:f>Info!$C$23="Odpadní voda"</xm:f>
            <x14:dxf>
              <fill>
                <patternFill>
                  <bgColor theme="5" tint="0.79998168889431442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33" id="{88564D16-1D62-49B8-9FB9-CABB45CDF0A1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32" id="{BDD833CF-A2BB-4318-AB33-C1C4D9DFE422}">
            <xm:f>Info!$C$21="Oddílný model"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31" id="{BB10FBE5-C2CB-40DB-9346-B5EB8A603FBC}">
            <xm:f>Info!$C$21="Vlastnický model"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9" id="{9AE9E300-B2F8-475E-9C01-3C3ADD26E3F5}">
            <xm:f>IF(AND(Info!$C$21="Oddílný model"),Info!$C$23="")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8" id="{18CAF8A9-B21E-4F52-A4DA-0E311148C7F8}">
            <xm:f>IF(AND(Info!$C$21="Vlastnický model"),Info!$C$23="")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7" id="{E245A4A2-611F-49C7-A555-D1816B9C7C5C}">
            <xm:f>IF(AND(Info!$C$21="Smíšený model"),Info!$C$23="")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6" id="{E65381DE-0BFA-4FCA-B237-13CE96F65C83}">
            <xm:f>IF(AND(Info!$C$21="Obec provozuje sama"),Info!$C$23="")</xm:f>
            <x14:dxf>
              <fill>
                <patternFill>
                  <bgColor theme="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5" id="{E6DF794E-C12B-4D4A-945B-E25E5AE626D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19" id="{4B51573E-DE25-4011-9AC0-BABE5A039B87}">
            <xm:f>IF(AND(Info!$C$21="Vlastnický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0" id="{32722E11-96AE-4F06-AA17-E0CDAEAEE517}">
            <xm:f>IF(AND(Info!$C$21="Oddílný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1" id="{17F72C95-8772-436B-80F1-93E1BD632D88}">
            <xm:f>IF(AND(Info!$C$21="Obec provozuje sama"),Info!$C$23="Pitná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2" id="{2259D878-D557-48CB-B461-F196154CE87A}">
            <xm:f>IF(AND(Info!$C$21="Smíšený model"),Info!$C$23="Pitná voda")</xm:f>
            <x14:dxf>
              <fill>
                <patternFill>
                  <bgColor theme="0"/>
                </patternFill>
              </fill>
            </x14:dxf>
          </x14:cfRule>
          <x14:cfRule type="expression" priority="23" id="{38B25D2A-609D-4957-8C59-25231C53D547}">
            <xm:f>Info!$C$21="Obec provozuje sama"</xm:f>
            <x14:dxf>
              <fill>
                <patternFill>
                  <bgColor rgb="FFFFFF00"/>
                </patternFill>
              </fill>
            </x14:dxf>
          </x14:cfRule>
          <x14:cfRule type="expression" priority="24" id="{FE9F5449-1D98-4739-918A-C853AB29C345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30" id="{65BCE7B2-DDFC-40A7-B586-B490B2D9BEB3}">
            <xm:f>Info!$C$21="Smíšený model"</xm:f>
            <x14:dxf>
              <fill>
                <patternFill>
                  <bgColor rgb="FFFFFF00"/>
                </patternFill>
              </fill>
            </x14:dxf>
          </x14:cfRule>
          <xm:sqref>Y51</xm:sqref>
        </x14:conditionalFormatting>
        <x14:conditionalFormatting xmlns:xm="http://schemas.microsoft.com/office/excel/2006/main">
          <x14:cfRule type="expression" priority="2" id="{9AFF1A1A-8686-485B-A644-34DFC8490BFA}">
            <xm:f>$F$65&lt;'Zakladni vstupni data'!$F$87</xm:f>
            <x14:dxf>
              <fill>
                <patternFill>
                  <bgColor rgb="FFFF0000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expression" priority="1" id="{2DAD75F6-A73F-48FC-B490-6754B795AF57}">
            <xm:f>$G$65&lt;'Zakladni vstupni data'!$G$87</xm:f>
            <x14:dxf>
              <fill>
                <patternFill>
                  <bgColor rgb="FFFF0000"/>
                </patternFill>
              </fill>
            </x14:dxf>
          </x14:cfRule>
          <xm:sqref>G65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70C0"/>
  </sheetPr>
  <dimension ref="A1:P42"/>
  <sheetViews>
    <sheetView zoomScale="70" zoomScaleNormal="70" workbookViewId="0"/>
  </sheetViews>
  <sheetFormatPr defaultColWidth="0" defaultRowHeight="15" customHeight="1" zeroHeight="1" x14ac:dyDescent="0.3"/>
  <cols>
    <col min="1" max="1" width="7.6640625" style="140" customWidth="1"/>
    <col min="2" max="2" width="22.5546875" style="140" customWidth="1"/>
    <col min="3" max="3" width="21.109375" style="140" customWidth="1"/>
    <col min="4" max="16" width="9.109375" style="140" customWidth="1"/>
    <col min="17" max="16384" width="9.109375" style="140" hidden="1"/>
  </cols>
  <sheetData>
    <row r="1" spans="1:16" ht="18" x14ac:dyDescent="0.35">
      <c r="B1" s="290" t="s">
        <v>172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8"/>
    </row>
    <row r="2" spans="1:16" ht="14.4" x14ac:dyDescent="0.3">
      <c r="B2" s="45" t="s">
        <v>239</v>
      </c>
      <c r="C2" s="23">
        <f>Info!J19</f>
        <v>1</v>
      </c>
    </row>
    <row r="3" spans="1:16" ht="14.4" x14ac:dyDescent="0.3">
      <c r="A3" s="141"/>
      <c r="B3" s="141"/>
      <c r="C3" s="142"/>
    </row>
    <row r="4" spans="1:16" ht="14.4" x14ac:dyDescent="0.3">
      <c r="A4" s="142"/>
      <c r="B4" s="142"/>
      <c r="C4" s="142"/>
    </row>
    <row r="5" spans="1:16" ht="14.4" x14ac:dyDescent="0.3">
      <c r="A5" s="142"/>
      <c r="B5" s="142"/>
      <c r="C5" s="142"/>
    </row>
    <row r="6" spans="1:16" ht="14.4" x14ac:dyDescent="0.3">
      <c r="A6" s="142"/>
      <c r="B6" s="142"/>
      <c r="C6" s="142"/>
    </row>
    <row r="7" spans="1:16" ht="14.4" x14ac:dyDescent="0.3">
      <c r="A7" s="142"/>
      <c r="B7" s="142"/>
      <c r="C7" s="142"/>
    </row>
    <row r="8" spans="1:16" ht="14.4" x14ac:dyDescent="0.3">
      <c r="A8" s="141"/>
      <c r="B8" s="141"/>
      <c r="C8" s="141"/>
    </row>
    <row r="9" spans="1:16" ht="14.4" x14ac:dyDescent="0.3">
      <c r="A9" s="142"/>
      <c r="B9" s="142"/>
      <c r="C9" s="142"/>
    </row>
    <row r="10" spans="1:16" ht="14.4" x14ac:dyDescent="0.3">
      <c r="A10" s="142"/>
      <c r="B10" s="142"/>
      <c r="C10" s="142"/>
      <c r="O10" s="663"/>
      <c r="P10" s="663"/>
    </row>
    <row r="11" spans="1:16" ht="14.4" x14ac:dyDescent="0.3">
      <c r="A11" s="142"/>
      <c r="B11" s="142"/>
      <c r="C11" s="142"/>
      <c r="O11" s="663"/>
      <c r="P11" s="663"/>
    </row>
    <row r="12" spans="1:16" ht="14.4" x14ac:dyDescent="0.3">
      <c r="O12" s="663"/>
      <c r="P12" s="663"/>
    </row>
    <row r="13" spans="1:16" ht="14.4" x14ac:dyDescent="0.3">
      <c r="O13" s="663"/>
      <c r="P13" s="663"/>
    </row>
    <row r="14" spans="1:16" ht="14.4" x14ac:dyDescent="0.3">
      <c r="O14" s="663"/>
      <c r="P14" s="663"/>
    </row>
    <row r="15" spans="1:16" ht="14.4" x14ac:dyDescent="0.3">
      <c r="O15" s="663"/>
      <c r="P15" s="663"/>
    </row>
    <row r="16" spans="1:16" ht="14.4" x14ac:dyDescent="0.3">
      <c r="O16" s="663"/>
      <c r="P16" s="663"/>
    </row>
    <row r="17" ht="14.4" x14ac:dyDescent="0.3"/>
    <row r="18" ht="14.4" x14ac:dyDescent="0.3"/>
    <row r="19" ht="14.4" x14ac:dyDescent="0.3"/>
    <row r="20" ht="14.4" x14ac:dyDescent="0.3"/>
    <row r="21" ht="14.4" x14ac:dyDescent="0.3"/>
    <row r="22" ht="14.4" x14ac:dyDescent="0.3"/>
    <row r="23" ht="14.4" x14ac:dyDescent="0.3"/>
    <row r="24" ht="14.4" x14ac:dyDescent="0.3"/>
    <row r="25" ht="14.4" x14ac:dyDescent="0.3"/>
    <row r="26" ht="14.4" x14ac:dyDescent="0.3"/>
    <row r="27" ht="14.4" x14ac:dyDescent="0.3"/>
    <row r="28" ht="14.4" x14ac:dyDescent="0.3"/>
    <row r="29" ht="14.4" x14ac:dyDescent="0.3"/>
    <row r="30" ht="14.4" x14ac:dyDescent="0.3"/>
    <row r="31" ht="14.4" x14ac:dyDescent="0.3"/>
    <row r="32" ht="14.4" x14ac:dyDescent="0.3"/>
    <row r="33" ht="14.4" x14ac:dyDescent="0.3"/>
    <row r="34" ht="14.4" x14ac:dyDescent="0.3"/>
    <row r="35" ht="14.4" x14ac:dyDescent="0.3"/>
    <row r="36" ht="14.4" x14ac:dyDescent="0.3"/>
    <row r="37" ht="14.4" x14ac:dyDescent="0.3"/>
    <row r="38" ht="14.4" x14ac:dyDescent="0.3"/>
    <row r="39" ht="14.4" x14ac:dyDescent="0.3"/>
    <row r="40" ht="14.4" x14ac:dyDescent="0.3"/>
    <row r="41" ht="14.4" x14ac:dyDescent="0.3"/>
    <row r="42" ht="14.4" x14ac:dyDescent="0.3"/>
  </sheetData>
  <sheetProtection password="9CCD" sheet="1" objects="1" scenarios="1"/>
  <mergeCells count="1">
    <mergeCell ref="O10:P16"/>
  </mergeCells>
  <pageMargins left="0.23622047244094491" right="0.23622047244094491" top="0.74803149606299213" bottom="0.74803149606299213" header="0.31496062992125984" footer="0.31496062992125984"/>
  <pageSetup paperSize="9" scale="83" fitToWidth="0" fitToHeight="2" orientation="landscape" r:id="rId1"/>
  <headerFooter>
    <oddFooter>&amp;CList "Grafy"&amp;RNástroj Udržitelnost v2.0</oddFooter>
  </headerFooter>
  <rowBreaks count="1" manualBreakCount="1">
    <brk id="21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B0F0"/>
    <pageSetUpPr fitToPage="1"/>
  </sheetPr>
  <dimension ref="A1:AK318"/>
  <sheetViews>
    <sheetView zoomScale="55" zoomScaleNormal="55" zoomScaleSheetLayoutView="25" workbookViewId="0"/>
  </sheetViews>
  <sheetFormatPr defaultColWidth="0" defaultRowHeight="14.4" zeroHeight="1" x14ac:dyDescent="0.3"/>
  <cols>
    <col min="1" max="1" width="7.6640625" style="1" customWidth="1"/>
    <col min="2" max="2" width="52.33203125" style="84" customWidth="1"/>
    <col min="3" max="3" width="52.5546875" style="84" customWidth="1"/>
    <col min="4" max="4" width="18.5546875" style="84" bestFit="1" customWidth="1"/>
    <col min="5" max="14" width="19.6640625" style="84" customWidth="1"/>
    <col min="15" max="15" width="10.5546875" style="84" customWidth="1"/>
    <col min="16" max="16" width="26.88671875" style="1" hidden="1" customWidth="1"/>
    <col min="17" max="17" width="14" style="1" hidden="1" customWidth="1"/>
    <col min="18" max="18" width="14.44140625" style="1" hidden="1" customWidth="1"/>
    <col min="19" max="19" width="18.88671875" style="1" hidden="1" customWidth="1"/>
    <col min="20" max="20" width="20" style="1" hidden="1" customWidth="1"/>
    <col min="21" max="21" width="21" style="1" hidden="1" customWidth="1"/>
    <col min="22" max="22" width="16.109375" style="1" hidden="1" customWidth="1"/>
    <col min="23" max="23" width="16.6640625" style="1" hidden="1" customWidth="1"/>
    <col min="24" max="27" width="13" style="1" hidden="1" customWidth="1"/>
    <col min="28" max="28" width="17.88671875" style="1" hidden="1" customWidth="1"/>
    <col min="29" max="29" width="19.33203125" style="1" hidden="1" customWidth="1"/>
    <col min="30" max="30" width="19.109375" style="1" hidden="1" customWidth="1"/>
    <col min="31" max="31" width="17" style="1" hidden="1" customWidth="1"/>
    <col min="32" max="32" width="16.88671875" style="1" hidden="1" customWidth="1"/>
    <col min="33" max="33" width="22.109375" style="1" hidden="1" customWidth="1"/>
    <col min="34" max="34" width="16.5546875" style="1" hidden="1" customWidth="1"/>
    <col min="35" max="35" width="11.88671875" style="1" hidden="1" customWidth="1"/>
    <col min="36" max="36" width="11.5546875" style="1" hidden="1" customWidth="1"/>
    <col min="37" max="37" width="0" style="1" hidden="1" customWidth="1"/>
    <col min="38" max="16384" width="9.109375" style="1" hidden="1"/>
  </cols>
  <sheetData>
    <row r="1" spans="2:36" ht="18" x14ac:dyDescent="0.35">
      <c r="B1" s="291" t="s">
        <v>285</v>
      </c>
      <c r="C1" s="291"/>
      <c r="D1" s="292"/>
      <c r="E1" s="292"/>
      <c r="F1" s="292"/>
      <c r="G1" s="292"/>
      <c r="H1" s="292"/>
      <c r="I1" s="292"/>
      <c r="J1" s="292"/>
      <c r="K1" s="292"/>
      <c r="L1" s="292"/>
      <c r="M1" s="293"/>
      <c r="N1" s="292"/>
      <c r="O1" s="1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2:36" x14ac:dyDescent="0.3">
      <c r="B2" s="83"/>
      <c r="C2" s="1"/>
      <c r="D2" s="1"/>
      <c r="E2" s="1"/>
      <c r="G2" s="333">
        <f>Info!S21</f>
        <v>2</v>
      </c>
      <c r="H2" s="4"/>
      <c r="I2" s="1"/>
      <c r="J2" s="1"/>
      <c r="K2" s="1"/>
      <c r="L2" s="1"/>
      <c r="M2" s="1"/>
      <c r="N2" s="1"/>
      <c r="O2" s="1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2:36" x14ac:dyDescent="0.3">
      <c r="B3" s="86" t="s">
        <v>222</v>
      </c>
      <c r="C3" s="22"/>
      <c r="D3" s="87">
        <v>10</v>
      </c>
      <c r="E3" s="88" t="s">
        <v>165</v>
      </c>
      <c r="F3" s="89"/>
      <c r="G3" s="2"/>
      <c r="H3" s="4"/>
      <c r="I3" s="89"/>
      <c r="J3" s="90"/>
      <c r="K3" s="90"/>
      <c r="L3" s="91"/>
      <c r="M3" s="1"/>
      <c r="N3" s="1"/>
      <c r="O3" s="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2:36" x14ac:dyDescent="0.3">
      <c r="B4" s="92" t="s">
        <v>221</v>
      </c>
      <c r="C4" s="14"/>
      <c r="D4" s="27">
        <v>10</v>
      </c>
      <c r="E4" s="93" t="s">
        <v>165</v>
      </c>
      <c r="F4" s="89"/>
      <c r="G4" s="90"/>
      <c r="H4" s="91"/>
      <c r="I4" s="89"/>
      <c r="J4" s="90"/>
      <c r="K4" s="90"/>
      <c r="L4" s="91"/>
      <c r="M4" s="1"/>
      <c r="N4" s="1"/>
      <c r="O4" s="1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2:36" x14ac:dyDescent="0.3">
      <c r="B5" s="92" t="str">
        <f>'Zakladni vstupni data'!B8</f>
        <v xml:space="preserve">Cenová úroveň hodnoty infra majetku stanovené dle metodického pokynu MZe </v>
      </c>
      <c r="C5" s="14"/>
      <c r="D5" s="94">
        <f>'Zakladni vstupni data'!F8</f>
        <v>2019</v>
      </c>
      <c r="E5" s="93" t="s">
        <v>166</v>
      </c>
      <c r="F5" s="95"/>
      <c r="G5" s="2"/>
      <c r="H5" s="91"/>
      <c r="I5" s="89"/>
      <c r="J5" s="90"/>
      <c r="K5" s="90"/>
      <c r="L5" s="91"/>
      <c r="M5" s="1"/>
      <c r="N5" s="1"/>
      <c r="O5" s="1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2:36" x14ac:dyDescent="0.3">
      <c r="B6" s="96" t="s">
        <v>167</v>
      </c>
      <c r="C6" s="21"/>
      <c r="D6" s="97">
        <f>Info!J19</f>
        <v>1</v>
      </c>
      <c r="E6" s="98" t="s">
        <v>166</v>
      </c>
      <c r="F6" s="95"/>
      <c r="G6" s="90"/>
      <c r="H6" s="91"/>
      <c r="I6" s="89"/>
      <c r="J6" s="90"/>
      <c r="K6" s="90"/>
      <c r="L6" s="91"/>
      <c r="M6" s="1"/>
      <c r="N6" s="1"/>
      <c r="O6" s="1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2:36" x14ac:dyDescent="0.3">
      <c r="B7" s="3"/>
      <c r="C7" s="14"/>
      <c r="D7" s="99"/>
      <c r="E7" s="14"/>
      <c r="F7" s="1"/>
      <c r="G7" s="90"/>
      <c r="H7" s="91"/>
      <c r="I7" s="89"/>
      <c r="J7" s="90"/>
      <c r="K7" s="90"/>
      <c r="L7" s="91"/>
      <c r="M7" s="1"/>
      <c r="N7" s="1"/>
      <c r="O7" s="1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2:36" x14ac:dyDescent="0.3">
      <c r="B8" s="101" t="s">
        <v>211</v>
      </c>
      <c r="C8" s="235"/>
      <c r="D8" s="671" t="s">
        <v>37</v>
      </c>
      <c r="E8" s="669" t="s">
        <v>24</v>
      </c>
      <c r="F8" s="672" t="s">
        <v>25</v>
      </c>
      <c r="G8" s="671" t="s">
        <v>213</v>
      </c>
      <c r="H8" s="26"/>
      <c r="I8" s="227"/>
      <c r="J8" s="1"/>
      <c r="K8" s="1"/>
      <c r="L8" s="100"/>
      <c r="M8" s="1"/>
      <c r="N8" s="1"/>
      <c r="O8" s="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2:36" ht="15" customHeight="1" x14ac:dyDescent="0.3">
      <c r="B9" s="665" t="s">
        <v>212</v>
      </c>
      <c r="C9" s="666"/>
      <c r="D9" s="671"/>
      <c r="E9" s="670"/>
      <c r="F9" s="672"/>
      <c r="G9" s="671"/>
      <c r="H9" s="14"/>
      <c r="I9" s="25"/>
      <c r="J9" s="1"/>
      <c r="K9" s="1"/>
      <c r="L9" s="25"/>
      <c r="M9" s="1"/>
      <c r="N9" s="1"/>
      <c r="O9" s="1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2:36" x14ac:dyDescent="0.3">
      <c r="B10" s="667"/>
      <c r="C10" s="668"/>
      <c r="D10" s="671"/>
      <c r="E10" s="255" t="s">
        <v>173</v>
      </c>
      <c r="F10" s="672"/>
      <c r="G10" s="256" t="s">
        <v>173</v>
      </c>
      <c r="H10" s="14"/>
      <c r="I10" s="228"/>
      <c r="J10" s="1"/>
      <c r="K10" s="1"/>
      <c r="L10" s="14"/>
      <c r="M10" s="1"/>
      <c r="N10" s="1"/>
      <c r="O10" s="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2:36" x14ac:dyDescent="0.3">
      <c r="B11" s="76" t="s">
        <v>26</v>
      </c>
      <c r="C11" s="261"/>
      <c r="D11" s="674"/>
      <c r="E11" s="259">
        <f>D5</f>
        <v>2019</v>
      </c>
      <c r="F11" s="673"/>
      <c r="G11" s="257">
        <f>E11</f>
        <v>2019</v>
      </c>
      <c r="H11" s="14"/>
      <c r="I11" s="229"/>
      <c r="J11" s="1"/>
      <c r="K11" s="1"/>
      <c r="L11" s="14"/>
      <c r="M11" s="1"/>
      <c r="N11" s="1"/>
      <c r="O11" s="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2:36" x14ac:dyDescent="0.3">
      <c r="B12" s="14" t="s">
        <v>27</v>
      </c>
      <c r="C12" s="38" t="s">
        <v>201</v>
      </c>
      <c r="D12" s="41" t="s">
        <v>28</v>
      </c>
      <c r="E12" s="310">
        <f>'Zakladni vstupni data'!F14</f>
        <v>0</v>
      </c>
      <c r="F12" s="258">
        <f>'Zakladni vstupni data'!G14</f>
        <v>55</v>
      </c>
      <c r="G12" s="310">
        <f>E12/$F12</f>
        <v>0</v>
      </c>
      <c r="H12" s="14"/>
      <c r="I12" s="18"/>
      <c r="J12" s="1"/>
      <c r="K12" s="1"/>
      <c r="L12" s="14"/>
      <c r="M12" s="1"/>
      <c r="N12" s="1"/>
      <c r="O12" s="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2:36" x14ac:dyDescent="0.3">
      <c r="B13" s="14"/>
      <c r="C13" s="70" t="s">
        <v>29</v>
      </c>
      <c r="D13" s="71" t="s">
        <v>28</v>
      </c>
      <c r="E13" s="311">
        <f>'Zakladni vstupni data'!F15</f>
        <v>0</v>
      </c>
      <c r="F13" s="138">
        <f>'Zakladni vstupni data'!G15</f>
        <v>15</v>
      </c>
      <c r="G13" s="311">
        <f>E13/$F13</f>
        <v>0</v>
      </c>
      <c r="H13" s="14"/>
      <c r="I13" s="18"/>
      <c r="J13" s="1"/>
      <c r="K13" s="1"/>
      <c r="L13" s="14"/>
      <c r="M13" s="1"/>
      <c r="N13" s="1"/>
      <c r="O13" s="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2:36" x14ac:dyDescent="0.3">
      <c r="B14" s="14" t="s">
        <v>30</v>
      </c>
      <c r="C14" s="14" t="s">
        <v>198</v>
      </c>
      <c r="D14" s="17" t="s">
        <v>28</v>
      </c>
      <c r="E14" s="312">
        <f>'Zakladni vstupni data'!F16</f>
        <v>0</v>
      </c>
      <c r="F14" s="231">
        <f>'Zakladni vstupni data'!G16</f>
        <v>80</v>
      </c>
      <c r="G14" s="312">
        <f>E14/$F14</f>
        <v>0</v>
      </c>
      <c r="H14" s="14"/>
      <c r="I14" s="18"/>
      <c r="J14" s="1"/>
      <c r="K14" s="1"/>
      <c r="L14" s="14"/>
      <c r="M14" s="1"/>
      <c r="N14" s="1"/>
      <c r="O14" s="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2:36" ht="15" thickBot="1" x14ac:dyDescent="0.35">
      <c r="B15" s="236" t="s">
        <v>31</v>
      </c>
      <c r="C15" s="236"/>
      <c r="D15" s="237" t="s">
        <v>28</v>
      </c>
      <c r="E15" s="309">
        <f>SUM(E12:E14)</f>
        <v>0</v>
      </c>
      <c r="F15" s="239"/>
      <c r="G15" s="309">
        <f>SUM(G12:G14)</f>
        <v>0</v>
      </c>
      <c r="H15" s="14"/>
      <c r="I15" s="230"/>
      <c r="J15" s="1"/>
      <c r="K15" s="1"/>
      <c r="L15" s="14"/>
      <c r="M15" s="1"/>
      <c r="N15" s="1"/>
      <c r="O15" s="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2:36" x14ac:dyDescent="0.3">
      <c r="B16" s="14"/>
      <c r="C16" s="14"/>
      <c r="D16" s="17"/>
      <c r="E16" s="14"/>
      <c r="F16" s="14"/>
      <c r="G16" s="14"/>
      <c r="H16" s="14"/>
      <c r="I16" s="14"/>
      <c r="J16" s="1"/>
      <c r="K16" s="1"/>
      <c r="L16" s="14"/>
      <c r="M16" s="1"/>
      <c r="N16" s="1"/>
      <c r="O16" s="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1:36" x14ac:dyDescent="0.3">
      <c r="B17" s="76" t="s">
        <v>32</v>
      </c>
      <c r="C17" s="76"/>
      <c r="D17" s="259" t="s">
        <v>37</v>
      </c>
      <c r="E17" s="259">
        <f>E11</f>
        <v>2019</v>
      </c>
      <c r="F17" s="260" t="s">
        <v>25</v>
      </c>
      <c r="G17" s="257">
        <f>G11</f>
        <v>2019</v>
      </c>
      <c r="H17" s="14"/>
      <c r="I17" s="229"/>
      <c r="J17" s="1"/>
      <c r="K17" s="1"/>
      <c r="L17" s="14"/>
      <c r="M17" s="1"/>
      <c r="N17" s="1"/>
      <c r="O17" s="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x14ac:dyDescent="0.3">
      <c r="B18" s="14" t="s">
        <v>33</v>
      </c>
      <c r="C18" s="38" t="s">
        <v>201</v>
      </c>
      <c r="D18" s="41" t="s">
        <v>28</v>
      </c>
      <c r="E18" s="307">
        <f>'Zakladni vstupni data'!F20</f>
        <v>0</v>
      </c>
      <c r="F18" s="258">
        <f>'Zakladni vstupni data'!G20</f>
        <v>50</v>
      </c>
      <c r="G18" s="307">
        <f>E18/$F18</f>
        <v>0</v>
      </c>
      <c r="H18" s="14"/>
      <c r="I18" s="18"/>
      <c r="J18" s="1"/>
      <c r="K18" s="1"/>
      <c r="L18" s="14"/>
      <c r="M18" s="1"/>
      <c r="N18" s="1"/>
      <c r="O18" s="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x14ac:dyDescent="0.3">
      <c r="B19" s="14"/>
      <c r="C19" s="70" t="s">
        <v>29</v>
      </c>
      <c r="D19" s="71" t="s">
        <v>28</v>
      </c>
      <c r="E19" s="308">
        <f>'Zakladni vstupni data'!F21</f>
        <v>0</v>
      </c>
      <c r="F19" s="138">
        <f>'Zakladni vstupni data'!G21</f>
        <v>15</v>
      </c>
      <c r="G19" s="308">
        <f>E19/$F19</f>
        <v>0</v>
      </c>
      <c r="H19" s="14"/>
      <c r="I19" s="18"/>
      <c r="J19" s="1"/>
      <c r="K19" s="1"/>
      <c r="L19" s="14"/>
      <c r="M19" s="1"/>
      <c r="N19" s="1"/>
      <c r="O19" s="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x14ac:dyDescent="0.3">
      <c r="B20" s="14" t="s">
        <v>34</v>
      </c>
      <c r="C20" s="38" t="s">
        <v>199</v>
      </c>
      <c r="D20" s="41" t="s">
        <v>28</v>
      </c>
      <c r="E20" s="313">
        <f>'Zakladni vstupni data'!F22</f>
        <v>0</v>
      </c>
      <c r="F20" s="232">
        <f>'Zakladni vstupni data'!G22</f>
        <v>90</v>
      </c>
      <c r="G20" s="313">
        <f>E20/$F20</f>
        <v>0</v>
      </c>
      <c r="H20" s="14"/>
      <c r="I20" s="18"/>
      <c r="J20" s="1"/>
      <c r="K20" s="1"/>
      <c r="L20" s="14"/>
      <c r="M20" s="1"/>
      <c r="N20" s="1"/>
      <c r="O20" s="1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15" thickBot="1" x14ac:dyDescent="0.35">
      <c r="B21" s="236" t="s">
        <v>35</v>
      </c>
      <c r="C21" s="236"/>
      <c r="D21" s="237" t="s">
        <v>28</v>
      </c>
      <c r="E21" s="309">
        <f>SUM(E18:E20)</f>
        <v>0</v>
      </c>
      <c r="F21" s="238"/>
      <c r="G21" s="309">
        <f>SUM(G18:G20)</f>
        <v>0</v>
      </c>
      <c r="H21" s="14"/>
      <c r="I21" s="230"/>
      <c r="J21" s="1"/>
      <c r="K21" s="1"/>
      <c r="L21" s="14"/>
      <c r="M21" s="1"/>
      <c r="N21" s="1"/>
      <c r="O21" s="1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x14ac:dyDescent="0.3">
      <c r="B22" s="45"/>
      <c r="C22" s="45"/>
      <c r="D22" s="33"/>
      <c r="E22" s="1"/>
      <c r="F22" s="89"/>
      <c r="G22" s="90"/>
      <c r="H22" s="91"/>
      <c r="I22" s="89"/>
      <c r="J22" s="90"/>
      <c r="K22" s="90"/>
      <c r="L22" s="91"/>
      <c r="M22" s="1"/>
      <c r="N22" s="1"/>
      <c r="O22" s="1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s="72" customFormat="1" x14ac:dyDescent="0.3">
      <c r="B23" s="218" t="s">
        <v>224</v>
      </c>
      <c r="C23" s="107" t="s">
        <v>223</v>
      </c>
      <c r="D23" s="233">
        <f>$D$6</f>
        <v>1</v>
      </c>
      <c r="E23" s="234">
        <f>Info!J19</f>
        <v>1</v>
      </c>
      <c r="F23" s="234">
        <f>E23+1</f>
        <v>2</v>
      </c>
      <c r="G23" s="234">
        <f t="shared" ref="G23:N23" si="0">F23+1</f>
        <v>3</v>
      </c>
      <c r="H23" s="234">
        <f t="shared" si="0"/>
        <v>4</v>
      </c>
      <c r="I23" s="234">
        <f t="shared" si="0"/>
        <v>5</v>
      </c>
      <c r="J23" s="234">
        <f t="shared" si="0"/>
        <v>6</v>
      </c>
      <c r="K23" s="234">
        <f t="shared" si="0"/>
        <v>7</v>
      </c>
      <c r="L23" s="234">
        <f t="shared" si="0"/>
        <v>8</v>
      </c>
      <c r="M23" s="234">
        <f t="shared" si="0"/>
        <v>9</v>
      </c>
      <c r="N23" s="234">
        <f t="shared" si="0"/>
        <v>10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08"/>
    </row>
    <row r="24" spans="1:36" s="73" customFormat="1" hidden="1" x14ac:dyDescent="0.3">
      <c r="B24" s="73" t="s">
        <v>168</v>
      </c>
      <c r="D24" s="108"/>
      <c r="E24" s="16">
        <v>1</v>
      </c>
      <c r="F24" s="16">
        <f t="shared" ref="F24:N24" si="1">E24+1</f>
        <v>2</v>
      </c>
      <c r="G24" s="16">
        <f t="shared" si="1"/>
        <v>3</v>
      </c>
      <c r="H24" s="16">
        <f t="shared" si="1"/>
        <v>4</v>
      </c>
      <c r="I24" s="16">
        <f t="shared" si="1"/>
        <v>5</v>
      </c>
      <c r="J24" s="16">
        <f t="shared" si="1"/>
        <v>6</v>
      </c>
      <c r="K24" s="16">
        <f t="shared" si="1"/>
        <v>7</v>
      </c>
      <c r="L24" s="16">
        <f t="shared" si="1"/>
        <v>8</v>
      </c>
      <c r="M24" s="16">
        <f t="shared" si="1"/>
        <v>9</v>
      </c>
      <c r="N24" s="16">
        <f t="shared" si="1"/>
        <v>10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6" x14ac:dyDescent="0.3">
      <c r="B25" s="13"/>
      <c r="D25" s="2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4"/>
    </row>
    <row r="26" spans="1:36" s="73" customFormat="1" x14ac:dyDescent="0.3">
      <c r="A26" s="2"/>
      <c r="B26" s="110" t="s">
        <v>244</v>
      </c>
      <c r="C26" s="110" t="s">
        <v>169</v>
      </c>
      <c r="D26" s="111"/>
      <c r="E26" s="112">
        <f t="shared" ref="E26:N26" si="2">E23</f>
        <v>1</v>
      </c>
      <c r="F26" s="112">
        <f t="shared" si="2"/>
        <v>2</v>
      </c>
      <c r="G26" s="112">
        <f t="shared" si="2"/>
        <v>3</v>
      </c>
      <c r="H26" s="112">
        <f t="shared" si="2"/>
        <v>4</v>
      </c>
      <c r="I26" s="112">
        <f t="shared" si="2"/>
        <v>5</v>
      </c>
      <c r="J26" s="112">
        <f t="shared" si="2"/>
        <v>6</v>
      </c>
      <c r="K26" s="112">
        <f t="shared" si="2"/>
        <v>7</v>
      </c>
      <c r="L26" s="112">
        <f t="shared" si="2"/>
        <v>8</v>
      </c>
      <c r="M26" s="112">
        <f t="shared" si="2"/>
        <v>9</v>
      </c>
      <c r="N26" s="112">
        <f t="shared" si="2"/>
        <v>10</v>
      </c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</row>
    <row r="27" spans="1:36" s="31" customFormat="1" x14ac:dyDescent="0.3">
      <c r="B27" s="113" t="s">
        <v>26</v>
      </c>
      <c r="C27" s="114">
        <f>IF('Zakladni vstupni data'!$F$88=0,0,'Zakladni vstupni data'!$F$88*1000)</f>
        <v>0</v>
      </c>
      <c r="D27" s="134" t="s">
        <v>28</v>
      </c>
      <c r="E27" s="114">
        <f>IF(E26&gt;=Info!$J$19,IF(E26=Info!$J$19,('Zakladni vstupni data'!$F$88*1000),IF(E26=(Info!$J$19+1),('Zakladni vstupni data'!$F$88*1000),IF(E26=(Info!$J$19+2),('Zakladni vstupni data'!$F$88*1000),IF(E26=(Info!$J$19+3),('Zakladni vstupni data'!$F$88*1000),IF(E26=(Info!$J$19+4),('Zakladni vstupni data'!$F$88*1000),IF(E26=(Info!$J$19+5),('Zakladni vstupni data'!$F$88*1000),IF(E26=(Info!$J$19+6),('Zakladni vstupni data'!$F$88*1000),IF(E26=(Info!$J$19+7),('Zakladni vstupni data'!$F$88*1000),IF(E26=(Info!$J$19+8),('Zakladni vstupni data'!$F$88*1000),IF(E26=(Info!$J$19+9),('Zakladni vstupni data'!$F$88*1000))))))))))))</f>
        <v>0</v>
      </c>
      <c r="F27" s="114">
        <f>IF(F26&gt;=Info!$J$19,IF(F26=Info!$J$19,('Zakladni vstupni data'!$F$88*1000),IF(F26=(Info!$J$19+1),('Zakladni vstupni data'!$F$88*1000),IF(F26=(Info!$J$19+2),('Zakladni vstupni data'!$F$88*1000),IF(F26=(Info!$J$19+3),('Zakladni vstupni data'!$F$88*1000),IF(F26=(Info!$J$19+4),('Zakladni vstupni data'!$F$88*1000),IF(F26=(Info!$J$19+5),('Zakladni vstupni data'!$F$88*1000),IF(F26=(Info!$J$19+6),('Zakladni vstupni data'!$F$88*1000),IF(F26=(Info!$J$19+7),('Zakladni vstupni data'!$F$88*1000),IF(F26=(Info!$J$19+8),('Zakladni vstupni data'!$F$88*1000),IF(F26=(Info!$J$19+9),('Zakladni vstupni data'!$F$88*1000))))))))))))</f>
        <v>0</v>
      </c>
      <c r="G27" s="114">
        <f>IF(G26&gt;=Info!$J$19,IF(G26=Info!$J$19,('Zakladni vstupni data'!$F$88*1000),IF(G26=(Info!$J$19+1),('Zakladni vstupni data'!$F$88*1000),IF(G26=(Info!$J$19+2),('Zakladni vstupni data'!$F$88*1000),IF(G26=(Info!$J$19+3),('Zakladni vstupni data'!$F$88*1000),IF(G26=(Info!$J$19+4),('Zakladni vstupni data'!$F$88*1000),IF(G26=(Info!$J$19+5),('Zakladni vstupni data'!$F$88*1000),IF(G26=(Info!$J$19+6),('Zakladni vstupni data'!$F$88*1000),IF(G26=(Info!$J$19+7),('Zakladni vstupni data'!$F$88*1000),IF(G26=(Info!$J$19+8),('Zakladni vstupni data'!$F$88*1000),IF(G26=(Info!$J$19+9),('Zakladni vstupni data'!$F$88*1000))))))))))))</f>
        <v>0</v>
      </c>
      <c r="H27" s="114">
        <f>IF(H26&gt;=Info!$J$19,IF(H26=Info!$J$19,('Zakladni vstupni data'!$F$88*1000),IF(H26=(Info!$J$19+1),('Zakladni vstupni data'!$F$88*1000),IF(H26=(Info!$J$19+2),('Zakladni vstupni data'!$F$88*1000),IF(H26=(Info!$J$19+3),('Zakladni vstupni data'!$F$88*1000),IF(H26=(Info!$J$19+4),('Zakladni vstupni data'!$F$88*1000),IF(H26=(Info!$J$19+5),('Zakladni vstupni data'!$F$88*1000),IF(H26=(Info!$J$19+6),('Zakladni vstupni data'!$F$88*1000),IF(H26=(Info!$J$19+7),('Zakladni vstupni data'!$F$88*1000),IF(H26=(Info!$J$19+8),('Zakladni vstupni data'!$F$88*1000),IF(H26=(Info!$J$19+9),('Zakladni vstupni data'!$F$88*1000))))))))))))</f>
        <v>0</v>
      </c>
      <c r="I27" s="114">
        <f>IF(I26&gt;=Info!$J$19,IF(I26=Info!$J$19,('Zakladni vstupni data'!$F$88*1000),IF(I26=(Info!$J$19+1),('Zakladni vstupni data'!$F$88*1000),IF(I26=(Info!$J$19+2),('Zakladni vstupni data'!$F$88*1000),IF(I26=(Info!$J$19+3),('Zakladni vstupni data'!$F$88*1000),IF(I26=(Info!$J$19+4),('Zakladni vstupni data'!$F$88*1000),IF(I26=(Info!$J$19+5),('Zakladni vstupni data'!$F$88*1000),IF(I26=(Info!$J$19+6),('Zakladni vstupni data'!$F$88*1000),IF(I26=(Info!$J$19+7),('Zakladni vstupni data'!$F$88*1000),IF(I26=(Info!$J$19+8),('Zakladni vstupni data'!$F$88*1000),IF(I26=(Info!$J$19+9),('Zakladni vstupni data'!$F$88*1000))))))))))))</f>
        <v>0</v>
      </c>
      <c r="J27" s="114">
        <f>IF(J26&gt;=Info!$J$19,IF(J26=Info!$J$19,('Zakladni vstupni data'!$F$88*1000),IF(J26=(Info!$J$19+1),('Zakladni vstupni data'!$F$88*1000),IF(J26=(Info!$J$19+2),('Zakladni vstupni data'!$F$88*1000),IF(J26=(Info!$J$19+3),('Zakladni vstupni data'!$F$88*1000),IF(J26=(Info!$J$19+4),('Zakladni vstupni data'!$F$88*1000),IF(J26=(Info!$J$19+5),('Zakladni vstupni data'!$F$88*1000),IF(J26=(Info!$J$19+6),('Zakladni vstupni data'!$F$88*1000),IF(J26=(Info!$J$19+7),('Zakladni vstupni data'!$F$88*1000),IF(J26=(Info!$J$19+8),('Zakladni vstupni data'!$F$88*1000),IF(J26=(Info!$J$19+9),('Zakladni vstupni data'!$F$88*1000))))))))))))</f>
        <v>0</v>
      </c>
      <c r="K27" s="114">
        <f>IF(K26&gt;=Info!$J$19,IF(K26=Info!$J$19,('Zakladni vstupni data'!$F$88*1000),IF(K26=(Info!$J$19+1),('Zakladni vstupni data'!$F$88*1000),IF(K26=(Info!$J$19+2),('Zakladni vstupni data'!$F$88*1000),IF(K26=(Info!$J$19+3),('Zakladni vstupni data'!$F$88*1000),IF(K26=(Info!$J$19+4),('Zakladni vstupni data'!$F$88*1000),IF(K26=(Info!$J$19+5),('Zakladni vstupni data'!$F$88*1000),IF(K26=(Info!$J$19+6),('Zakladni vstupni data'!$F$88*1000),IF(K26=(Info!$J$19+7),('Zakladni vstupni data'!$F$88*1000),IF(K26=(Info!$J$19+8),('Zakladni vstupni data'!$F$88*1000),IF(K26=(Info!$J$19+9),('Zakladni vstupni data'!$F$88*1000))))))))))))</f>
        <v>0</v>
      </c>
      <c r="L27" s="114">
        <f>IF(L26&gt;=Info!$J$19,IF(L26=Info!$J$19,('Zakladni vstupni data'!$F$88*1000),IF(L26=(Info!$J$19+1),('Zakladni vstupni data'!$F$88*1000),IF(L26=(Info!$J$19+2),('Zakladni vstupni data'!$F$88*1000),IF(L26=(Info!$J$19+3),('Zakladni vstupni data'!$F$88*1000),IF(L26=(Info!$J$19+4),('Zakladni vstupni data'!$F$88*1000),IF(L26=(Info!$J$19+5),('Zakladni vstupni data'!$F$88*1000),IF(L26=(Info!$J$19+6),('Zakladni vstupni data'!$F$88*1000),IF(L26=(Info!$J$19+7),('Zakladni vstupni data'!$F$88*1000),IF(L26=(Info!$J$19+8),('Zakladni vstupni data'!$F$88*1000),IF(L26=(Info!$J$19+9),('Zakladni vstupni data'!$F$88*1000))))))))))))</f>
        <v>0</v>
      </c>
      <c r="M27" s="114">
        <f>IF(M26&gt;=Info!$J$19,IF(M26=Info!$J$19,('Zakladni vstupni data'!$F$88*1000),IF(M26=(Info!$J$19+1),('Zakladni vstupni data'!$F$88*1000),IF(M26=(Info!$J$19+2),('Zakladni vstupni data'!$F$88*1000),IF(M26=(Info!$J$19+3),('Zakladni vstupni data'!$F$88*1000),IF(M26=(Info!$J$19+4),('Zakladni vstupni data'!$F$88*1000),IF(M26=(Info!$J$19+5),('Zakladni vstupni data'!$F$88*1000),IF(M26=(Info!$J$19+6),('Zakladni vstupni data'!$F$88*1000),IF(M26=(Info!$J$19+7),('Zakladni vstupni data'!$F$88*1000),IF(M26=(Info!$J$19+8),('Zakladni vstupni data'!$F$88*1000),IF(M26=(Info!$J$19+9),('Zakladni vstupni data'!$F$88*1000))))))))))))</f>
        <v>0</v>
      </c>
      <c r="N27" s="114">
        <f>IF(N26&gt;=Info!$J$19,IF(N26=Info!$J$19,('Zakladni vstupni data'!$F$88*1000),IF(N26=(Info!$J$19+1),('Zakladni vstupni data'!$F$88*1000),IF(N26=(Info!$J$19+2),('Zakladni vstupni data'!$F$88*1000),IF(N26=(Info!$J$19+3),('Zakladni vstupni data'!$F$88*1000),IF(N26=(Info!$J$19+4),('Zakladni vstupni data'!$F$88*1000),IF(N26=(Info!$J$19+5),('Zakladni vstupni data'!$F$88*1000),IF(N26=(Info!$J$19+6),('Zakladni vstupni data'!$F$88*1000),IF(N26=(Info!$J$19+7),('Zakladni vstupni data'!$F$88*1000),IF(N26=(Info!$J$19+8),('Zakladni vstupni data'!$F$88*1000),IF(N26=(Info!$J$19+9),('Zakladni vstupni data'!$F$88*1000))))))))))))</f>
        <v>0</v>
      </c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</row>
    <row r="28" spans="1:36" s="31" customFormat="1" x14ac:dyDescent="0.3">
      <c r="B28" s="30" t="s">
        <v>32</v>
      </c>
      <c r="C28" s="115">
        <f>IF('Zakladni vstupni data'!$G$88=0,0,'Zakladni vstupni data'!$G$88*1000)</f>
        <v>0</v>
      </c>
      <c r="D28" s="135" t="s">
        <v>28</v>
      </c>
      <c r="E28" s="115">
        <f>IF(E26&gt;=Info!$J$19,IF(E26=Info!$J$19,('Zakladni vstupni data'!$G$88*1000),IF(E26=(Info!$J$19+1),('Zakladni vstupni data'!$G$88*1000),IF(E26=(Info!$J$19+2),('Zakladni vstupni data'!$G$88*1000),IF(E26=(Info!$J$19+3),('Zakladni vstupni data'!$G$88*1000),IF(E26=(Info!$J$19+4),('Zakladni vstupni data'!$G$88*1000),IF(E26=(Info!$J$19+5),('Zakladni vstupni data'!$G$88*1000),IF(E26=(Info!$J$19+6),('Zakladni vstupni data'!$G$88*1000),IF(E26=(Info!$J$19+7),('Zakladni vstupni data'!$G$88*1000),IF(E26=(Info!$J$19+8),('Zakladni vstupni data'!$G$88*1000),IF(E26=(Info!$J$19+9),('Zakladni vstupni data'!$G$88*1000))))))))))))</f>
        <v>0</v>
      </c>
      <c r="F28" s="115">
        <f>IF(F26&gt;=Info!$J$19,IF(F26=Info!$J$19,('Zakladni vstupni data'!$G$88*1000),IF(F26=(Info!$J$19+1),('Zakladni vstupni data'!$G$88*1000),IF(F26=(Info!$J$19+2),('Zakladni vstupni data'!$G$88*1000),IF(F26=(Info!$J$19+3),('Zakladni vstupni data'!$G$88*1000),IF(F26=(Info!$J$19+4),('Zakladni vstupni data'!$G$88*1000),IF(F26=(Info!$J$19+5),('Zakladni vstupni data'!$G$88*1000),IF(F26=(Info!$J$19+6),('Zakladni vstupni data'!$G$88*1000),IF(F26=(Info!$J$19+7),('Zakladni vstupni data'!$G$88*1000),IF(F26=(Info!$J$19+8),('Zakladni vstupni data'!$G$88*1000),IF(F26=(Info!$J$19+9),('Zakladni vstupni data'!$G$88*1000))))))))))))</f>
        <v>0</v>
      </c>
      <c r="G28" s="115">
        <f>IF(G26&gt;=Info!$J$19,IF(G26=Info!$J$19,('Zakladni vstupni data'!$G$88*1000),IF(G26=(Info!$J$19+1),('Zakladni vstupni data'!$G$88*1000),IF(G26=(Info!$J$19+2),('Zakladni vstupni data'!$G$88*1000),IF(G26=(Info!$J$19+3),('Zakladni vstupni data'!$G$88*1000),IF(G26=(Info!$J$19+4),('Zakladni vstupni data'!$G$88*1000),IF(G26=(Info!$J$19+5),('Zakladni vstupni data'!$G$88*1000),IF(G26=(Info!$J$19+6),('Zakladni vstupni data'!$G$88*1000),IF(G26=(Info!$J$19+7),('Zakladni vstupni data'!$G$88*1000),IF(G26=(Info!$J$19+8),('Zakladni vstupni data'!$G$88*1000),IF(G26=(Info!$J$19+9),('Zakladni vstupni data'!$G$88*1000))))))))))))</f>
        <v>0</v>
      </c>
      <c r="H28" s="115">
        <f>IF(H26&gt;=Info!$J$19,IF(H26=Info!$J$19,('Zakladni vstupni data'!$G$88*1000),IF(H26=(Info!$J$19+1),('Zakladni vstupni data'!$G$88*1000),IF(H26=(Info!$J$19+2),('Zakladni vstupni data'!$G$88*1000),IF(H26=(Info!$J$19+3),('Zakladni vstupni data'!$G$88*1000),IF(H26=(Info!$J$19+4),('Zakladni vstupni data'!$G$88*1000),IF(H26=(Info!$J$19+5),('Zakladni vstupni data'!$G$88*1000),IF(H26=(Info!$J$19+6),('Zakladni vstupni data'!$G$88*1000),IF(H26=(Info!$J$19+7),('Zakladni vstupni data'!$G$88*1000),IF(H26=(Info!$J$19+8),('Zakladni vstupni data'!$G$88*1000),IF(H26=(Info!$J$19+9),('Zakladni vstupni data'!$G$88*1000))))))))))))</f>
        <v>0</v>
      </c>
      <c r="I28" s="115">
        <f>IF(I26&gt;=Info!$J$19,IF(I26=Info!$J$19,('Zakladni vstupni data'!$G$88*1000),IF(I26=(Info!$J$19+1),('Zakladni vstupni data'!$G$88*1000),IF(I26=(Info!$J$19+2),('Zakladni vstupni data'!$G$88*1000),IF(I26=(Info!$J$19+3),('Zakladni vstupni data'!$G$88*1000),IF(I26=(Info!$J$19+4),('Zakladni vstupni data'!$G$88*1000),IF(I26=(Info!$J$19+5),('Zakladni vstupni data'!$G$88*1000),IF(I26=(Info!$J$19+6),('Zakladni vstupni data'!$G$88*1000),IF(I26=(Info!$J$19+7),('Zakladni vstupni data'!$G$88*1000),IF(I26=(Info!$J$19+8),('Zakladni vstupni data'!$G$88*1000),IF(I26=(Info!$J$19+9),('Zakladni vstupni data'!$G$88*1000))))))))))))</f>
        <v>0</v>
      </c>
      <c r="J28" s="115">
        <f>IF(J26&gt;=Info!$J$19,IF(J26=Info!$J$19,('Zakladni vstupni data'!$G$88*1000),IF(J26=(Info!$J$19+1),('Zakladni vstupni data'!$G$88*1000),IF(J26=(Info!$J$19+2),('Zakladni vstupni data'!$G$88*1000),IF(J26=(Info!$J$19+3),('Zakladni vstupni data'!$G$88*1000),IF(J26=(Info!$J$19+4),('Zakladni vstupni data'!$G$88*1000),IF(J26=(Info!$J$19+5),('Zakladni vstupni data'!$G$88*1000),IF(J26=(Info!$J$19+6),('Zakladni vstupni data'!$G$88*1000),IF(J26=(Info!$J$19+7),('Zakladni vstupni data'!$G$88*1000),IF(J26=(Info!$J$19+8),('Zakladni vstupni data'!$G$88*1000),IF(J26=(Info!$J$19+9),('Zakladni vstupni data'!$G$88*1000))))))))))))</f>
        <v>0</v>
      </c>
      <c r="K28" s="115">
        <f>IF(K26&gt;=Info!$J$19,IF(K26=Info!$J$19,('Zakladni vstupni data'!$G$88*1000),IF(K26=(Info!$J$19+1),('Zakladni vstupni data'!$G$88*1000),IF(K26=(Info!$J$19+2),('Zakladni vstupni data'!$G$88*1000),IF(K26=(Info!$J$19+3),('Zakladni vstupni data'!$G$88*1000),IF(K26=(Info!$J$19+4),('Zakladni vstupni data'!$G$88*1000),IF(K26=(Info!$J$19+5),('Zakladni vstupni data'!$G$88*1000),IF(K26=(Info!$J$19+6),('Zakladni vstupni data'!$G$88*1000),IF(K26=(Info!$J$19+7),('Zakladni vstupni data'!$G$88*1000),IF(K26=(Info!$J$19+8),('Zakladni vstupni data'!$G$88*1000),IF(K26=(Info!$J$19+9),('Zakladni vstupni data'!$G$88*1000))))))))))))</f>
        <v>0</v>
      </c>
      <c r="L28" s="115">
        <f>IF(L26&gt;=Info!$J$19,IF(L26=Info!$J$19,('Zakladni vstupni data'!$G$88*1000),IF(L26=(Info!$J$19+1),('Zakladni vstupni data'!$G$88*1000),IF(L26=(Info!$J$19+2),('Zakladni vstupni data'!$G$88*1000),IF(L26=(Info!$J$19+3),('Zakladni vstupni data'!$G$88*1000),IF(L26=(Info!$J$19+4),('Zakladni vstupni data'!$G$88*1000),IF(L26=(Info!$J$19+5),('Zakladni vstupni data'!$G$88*1000),IF(L26=(Info!$J$19+6),('Zakladni vstupni data'!$G$88*1000),IF(L26=(Info!$J$19+7),('Zakladni vstupni data'!$G$88*1000),IF(L26=(Info!$J$19+8),('Zakladni vstupni data'!$G$88*1000),IF(L26=(Info!$J$19+9),('Zakladni vstupni data'!$G$88*1000))))))))))))</f>
        <v>0</v>
      </c>
      <c r="M28" s="115">
        <f>IF(M26&gt;=Info!$J$19,IF(M26=Info!$J$19,('Zakladni vstupni data'!$G$88*1000),IF(M26=(Info!$J$19+1),('Zakladni vstupni data'!$G$88*1000),IF(M26=(Info!$J$19+2),('Zakladni vstupni data'!$G$88*1000),IF(M26=(Info!$J$19+3),('Zakladni vstupni data'!$G$88*1000),IF(M26=(Info!$J$19+4),('Zakladni vstupni data'!$G$88*1000),IF(M26=(Info!$J$19+5),('Zakladni vstupni data'!$G$88*1000),IF(M26=(Info!$J$19+6),('Zakladni vstupni data'!$G$88*1000),IF(M26=(Info!$J$19+7),('Zakladni vstupni data'!$G$88*1000),IF(M26=(Info!$J$19+8),('Zakladni vstupni data'!$G$88*1000),IF(M26=(Info!$J$19+9),('Zakladni vstupni data'!$G$88*1000))))))))))))</f>
        <v>0</v>
      </c>
      <c r="N28" s="115">
        <f>IF(N26&gt;=Info!$J$19,IF(N26=Info!$J$19,('Zakladni vstupni data'!$G$88*1000),IF(N26=(Info!$J$19+1),('Zakladni vstupni data'!$G$88*1000),IF(N26=(Info!$J$19+2),('Zakladni vstupni data'!$G$88*1000),IF(N26=(Info!$J$19+3),('Zakladni vstupni data'!$G$88*1000),IF(N26=(Info!$J$19+4),('Zakladni vstupni data'!$G$88*1000),IF(N26=(Info!$J$19+5),('Zakladni vstupni data'!$G$88*1000),IF(N26=(Info!$J$19+6),('Zakladni vstupni data'!$G$88*1000),IF(N26=(Info!$J$19+7),('Zakladni vstupni data'!$G$88*1000),IF(N26=(Info!$J$19+8),('Zakladni vstupni data'!$G$88*1000),IF(N26=(Info!$J$19+9),('Zakladni vstupni data'!$G$88*1000))))))))))))</f>
        <v>0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</row>
    <row r="29" spans="1:36" s="31" customFormat="1" x14ac:dyDescent="0.3">
      <c r="B29" s="27"/>
      <c r="C29" s="151"/>
      <c r="D29" s="94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</row>
    <row r="30" spans="1:36" s="31" customFormat="1" x14ac:dyDescent="0.3">
      <c r="A30" s="2"/>
      <c r="B30" s="110" t="s">
        <v>249</v>
      </c>
      <c r="C30" s="110" t="s">
        <v>169</v>
      </c>
      <c r="D30" s="111"/>
      <c r="E30" s="112">
        <f>E26</f>
        <v>1</v>
      </c>
      <c r="F30" s="112">
        <f t="shared" ref="F30:N30" si="3">F26</f>
        <v>2</v>
      </c>
      <c r="G30" s="112">
        <f t="shared" si="3"/>
        <v>3</v>
      </c>
      <c r="H30" s="112">
        <f t="shared" si="3"/>
        <v>4</v>
      </c>
      <c r="I30" s="112">
        <f t="shared" si="3"/>
        <v>5</v>
      </c>
      <c r="J30" s="112">
        <f t="shared" si="3"/>
        <v>6</v>
      </c>
      <c r="K30" s="112">
        <f t="shared" si="3"/>
        <v>7</v>
      </c>
      <c r="L30" s="112">
        <f t="shared" si="3"/>
        <v>8</v>
      </c>
      <c r="M30" s="112">
        <f t="shared" si="3"/>
        <v>9</v>
      </c>
      <c r="N30" s="112">
        <f t="shared" si="3"/>
        <v>10</v>
      </c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</row>
    <row r="31" spans="1:36" s="31" customFormat="1" x14ac:dyDescent="0.3">
      <c r="B31" s="113" t="s">
        <v>26</v>
      </c>
      <c r="C31" s="114">
        <f>IF('Provozni naklady VaK ex-post'!$F$66=0,0,'Provozni naklady VaK ex-post'!$F$65*1000)</f>
        <v>0</v>
      </c>
      <c r="D31" s="134" t="s">
        <v>28</v>
      </c>
      <c r="E31" s="114">
        <f>IF(E30&gt;=Info!$J$19,IF(E30=Info!$J$19,('Provozni naklady VaK ex-post'!$F$66*1000),IF(E30=(Info!$J$19+1),('Provozni naklady VaK ex-post'!$H$66*1000),IF(E30=(Info!$J$19+2),('Provozni naklady VaK ex-post'!$J$66*1000),IF(E30=(Info!$J$19+3),('Provozni naklady VaK ex-post'!$L$66*1000),IF(E30=(Info!$J$19+4),('Provozni naklady VaK ex-post'!$N$66*1000),IF(E30=(Info!$J$19+5),('Provozni naklady VaK ex-post'!$P$66*1000),IF(E30=(Info!$J$19+6),('Provozni naklady VaK ex-post'!$R$66*1000),IF(E30=(Info!$J$19+7),('Provozni naklady VaK ex-post'!$T$66*1000),IF(E30=(Info!$J$19+8),('Provozni naklady VaK ex-post'!$V$66*1000),IF(E30=(Info!$J$19+9),('Provozni naklady VaK ex-post'!$X$66))))))))))))</f>
        <v>0</v>
      </c>
      <c r="F31" s="114">
        <f>IF(F30&gt;=Info!$J$19,IF(F30=Info!$J$19,('Provozni naklady VaK ex-post'!$F$66*1000),IF(F30=(Info!$J$19+1),('Provozni naklady VaK ex-post'!$H$66*1000),IF(F30=(Info!$J$19+2),('Provozni naklady VaK ex-post'!$J$66*1000),IF(F30=(Info!$J$19+3),('Provozni naklady VaK ex-post'!$L$66*1000),IF(F30=(Info!$J$19+4),('Provozni naklady VaK ex-post'!$N$66*1000),IF(F30=(Info!$J$19+5),('Provozni naklady VaK ex-post'!$P$66*1000),IF(F30=(Info!$J$19+6),('Provozni naklady VaK ex-post'!$R$66*1000),IF(F30=(Info!$J$19+7),('Provozni naklady VaK ex-post'!$T$66*1000),IF(F30=(Info!$J$19+8),('Provozni naklady VaK ex-post'!$V$66*1000),IF(F30=(Info!$J$19+9),('Provozni naklady VaK ex-post'!$X$66))))))))))))</f>
        <v>0</v>
      </c>
      <c r="G31" s="114">
        <f>IF(G30&gt;=Info!$J$19,IF(G30=Info!$J$19,('Provozni naklady VaK ex-post'!$F$66*1000),IF(G30=(Info!$J$19+1),('Provozni naklady VaK ex-post'!$H$66*1000),IF(G30=(Info!$J$19+2),('Provozni naklady VaK ex-post'!$J$66*1000),IF(G30=(Info!$J$19+3),('Provozni naklady VaK ex-post'!$L$66*1000),IF(G30=(Info!$J$19+4),('Provozni naklady VaK ex-post'!$N$66*1000),IF(G30=(Info!$J$19+5),('Provozni naklady VaK ex-post'!$P$66*1000),IF(G30=(Info!$J$19+6),('Provozni naklady VaK ex-post'!$R$66*1000),IF(G30=(Info!$J$19+7),('Provozni naklady VaK ex-post'!$T$66*1000),IF(G30=(Info!$J$19+8),('Provozni naklady VaK ex-post'!$V$66*1000),IF(G30=(Info!$J$19+9),('Provozni naklady VaK ex-post'!$X$66))))))))))))</f>
        <v>0</v>
      </c>
      <c r="H31" s="114">
        <f>IF(H30&gt;=Info!$J$19,IF(H30=Info!$J$19,('Provozni naklady VaK ex-post'!$F$66*1000),IF(H30=(Info!$J$19+1),('Provozni naklady VaK ex-post'!$H$66*1000),IF(H30=(Info!$J$19+2),('Provozni naklady VaK ex-post'!$J$66*1000),IF(H30=(Info!$J$19+3),('Provozni naklady VaK ex-post'!$L$66*1000),IF(H30=(Info!$J$19+4),('Provozni naklady VaK ex-post'!$N$66*1000),IF(H30=(Info!$J$19+5),('Provozni naklady VaK ex-post'!$P$66*1000),IF(H30=(Info!$J$19+6),('Provozni naklady VaK ex-post'!$R$66*1000),IF(H30=(Info!$J$19+7),('Provozni naklady VaK ex-post'!$T$66*1000),IF(H30=(Info!$J$19+8),('Provozni naklady VaK ex-post'!$V$66*1000),IF(H30=(Info!$J$19+9),('Provozni naklady VaK ex-post'!$X$66))))))))))))</f>
        <v>0</v>
      </c>
      <c r="I31" s="114">
        <f>IF(I30&gt;=Info!$J$19,IF(I30=Info!$J$19,('Provozni naklady VaK ex-post'!$F$66*1000),IF(I30=(Info!$J$19+1),('Provozni naklady VaK ex-post'!$H$66*1000),IF(I30=(Info!$J$19+2),('Provozni naklady VaK ex-post'!$J$66*1000),IF(I30=(Info!$J$19+3),('Provozni naklady VaK ex-post'!$L$66*1000),IF(I30=(Info!$J$19+4),('Provozni naklady VaK ex-post'!$N$66*1000),IF(I30=(Info!$J$19+5),('Provozni naklady VaK ex-post'!$P$66*1000),IF(I30=(Info!$J$19+6),('Provozni naklady VaK ex-post'!$R$66*1000),IF(I30=(Info!$J$19+7),('Provozni naklady VaK ex-post'!$T$66*1000),IF(I30=(Info!$J$19+8),('Provozni naklady VaK ex-post'!$V$66*1000),IF(I30=(Info!$J$19+9),('Provozni naklady VaK ex-post'!$X$66))))))))))))</f>
        <v>0</v>
      </c>
      <c r="J31" s="114">
        <f>IF(J30&gt;=Info!$J$19,IF(J30=Info!$J$19,('Provozni naklady VaK ex-post'!$F$66*1000),IF(J30=(Info!$J$19+1),('Provozni naklady VaK ex-post'!$H$66*1000),IF(J30=(Info!$J$19+2),('Provozni naklady VaK ex-post'!$J$66*1000),IF(J30=(Info!$J$19+3),('Provozni naklady VaK ex-post'!$L$66*1000),IF(J30=(Info!$J$19+4),('Provozni naklady VaK ex-post'!$N$66*1000),IF(J30=(Info!$J$19+5),('Provozni naklady VaK ex-post'!$P$66*1000),IF(J30=(Info!$J$19+6),('Provozni naklady VaK ex-post'!$R$66*1000),IF(J30=(Info!$J$19+7),('Provozni naklady VaK ex-post'!$T$66*1000),IF(J30=(Info!$J$19+8),('Provozni naklady VaK ex-post'!$V$66*1000),IF(J30=(Info!$J$19+9),('Provozni naklady VaK ex-post'!$X$66))))))))))))</f>
        <v>0</v>
      </c>
      <c r="K31" s="114">
        <f>IF(K30&gt;=Info!$J$19,IF(K30=Info!$J$19,('Provozni naklady VaK ex-post'!$F$66*1000),IF(K30=(Info!$J$19+1),('Provozni naklady VaK ex-post'!$H$66*1000),IF(K30=(Info!$J$19+2),('Provozni naklady VaK ex-post'!$J$66*1000),IF(K30=(Info!$J$19+3),('Provozni naklady VaK ex-post'!$L$66*1000),IF(K30=(Info!$J$19+4),('Provozni naklady VaK ex-post'!$N$66*1000),IF(K30=(Info!$J$19+5),('Provozni naklady VaK ex-post'!$P$66*1000),IF(K30=(Info!$J$19+6),('Provozni naklady VaK ex-post'!$R$66*1000),IF(K30=(Info!$J$19+7),('Provozni naklady VaK ex-post'!$T$66*1000),IF(K30=(Info!$J$19+8),('Provozni naklady VaK ex-post'!$V$66*1000),IF(K30=(Info!$J$19+9),('Provozni naklady VaK ex-post'!$X$66))))))))))))</f>
        <v>0</v>
      </c>
      <c r="L31" s="114">
        <f>IF(L30&gt;=Info!$J$19,IF(L30=Info!$J$19,('Provozni naklady VaK ex-post'!$F$66*1000),IF(L30=(Info!$J$19+1),('Provozni naklady VaK ex-post'!$H$66*1000),IF(L30=(Info!$J$19+2),('Provozni naklady VaK ex-post'!$J$66*1000),IF(L30=(Info!$J$19+3),('Provozni naklady VaK ex-post'!$L$66*1000),IF(L30=(Info!$J$19+4),('Provozni naklady VaK ex-post'!$N$66*1000),IF(L30=(Info!$J$19+5),('Provozni naklady VaK ex-post'!$P$66*1000),IF(L30=(Info!$J$19+6),('Provozni naklady VaK ex-post'!$R$66*1000),IF(L30=(Info!$J$19+7),('Provozni naklady VaK ex-post'!$T$66*1000),IF(L30=(Info!$J$19+8),('Provozni naklady VaK ex-post'!$V$66*1000),IF(L30=(Info!$J$19+9),('Provozni naklady VaK ex-post'!$X$66))))))))))))</f>
        <v>0</v>
      </c>
      <c r="M31" s="114">
        <f>IF(M30&gt;=Info!$J$19,IF(M30=Info!$J$19,('Provozni naklady VaK ex-post'!$F$66*1000),IF(M30=(Info!$J$19+1),('Provozni naklady VaK ex-post'!$H$66*1000),IF(M30=(Info!$J$19+2),('Provozni naklady VaK ex-post'!$J$66*1000),IF(M30=(Info!$J$19+3),('Provozni naklady VaK ex-post'!$L$66*1000),IF(M30=(Info!$J$19+4),('Provozni naklady VaK ex-post'!$N$66*1000),IF(M30=(Info!$J$19+5),('Provozni naklady VaK ex-post'!$P$66*1000),IF(M30=(Info!$J$19+6),('Provozni naklady VaK ex-post'!$R$66*1000),IF(M30=(Info!$J$19+7),('Provozni naklady VaK ex-post'!$T$66*1000),IF(M30=(Info!$J$19+8),('Provozni naklady VaK ex-post'!$V$66*1000),IF(M30=(Info!$J$19+9),('Provozni naklady VaK ex-post'!$X$66))))))))))))</f>
        <v>0</v>
      </c>
      <c r="N31" s="314">
        <f>IF(N30&gt;=Info!$J$19,IF(N30=Info!$J$19,('Provozni naklady VaK ex-post'!$F$66*1000),IF(N30=(Info!$J$19+1),('Provozni naklady VaK ex-post'!$H$66*1000),IF(N30=(Info!$J$19+2),('Provozni naklady VaK ex-post'!$J$66*1000),IF(N30=(Info!$J$19+3),('Provozni naklady VaK ex-post'!$L$66*1000),IF(N30=(Info!$J$19+4),('Provozni naklady VaK ex-post'!$N$66*1000),IF(N30=(Info!$J$19+5),('Provozni naklady VaK ex-post'!$P$66*1000),IF(N30=(Info!$J$19+6),('Provozni naklady VaK ex-post'!$R$66*1000),IF(N30=(Info!$J$19+7),('Provozni naklady VaK ex-post'!$T$66*1000),IF(N30=(Info!$J$19+8),('Provozni naklady VaK ex-post'!$V$66*1000),IF(N30=(Info!$J$19+9),('Provozni naklady VaK ex-post'!$X$66*1000))))))))))))</f>
        <v>0</v>
      </c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</row>
    <row r="32" spans="1:36" s="31" customFormat="1" x14ac:dyDescent="0.3">
      <c r="B32" s="30" t="s">
        <v>32</v>
      </c>
      <c r="C32" s="115">
        <f>IF('Provozni naklady VaK ex-post'!$G$66=0,0,'Provozni naklady VaK ex-post'!$G$66*1000)</f>
        <v>0</v>
      </c>
      <c r="D32" s="135" t="s">
        <v>28</v>
      </c>
      <c r="E32" s="115">
        <f>IF(E30&gt;=Info!$J$19,IF(E30=Info!$J$19,('Provozni naklady VaK ex-post'!$G$66*1000),IF(E30=(Info!$J$19+1),('Provozni naklady VaK ex-post'!$I$66*1000),IF(E30=(Info!$J$19+2),('Provozni naklady VaK ex-post'!$K$66*1000),IF(E30=(Info!$J$19+3),('Provozni naklady VaK ex-post'!$M$66*1000),IF(E30=(Info!$J$19+4),('Provozni naklady VaK ex-post'!$O$66*1000),IF(E30=(Info!$J$19+5),('Provozni naklady VaK ex-post'!$Q$66*1000),IF(E30=(Info!$J$19+6),('Provozni naklady VaK ex-post'!$S$66*1000),IF(E30=(Info!$J$19+7),('Provozni naklady VaK ex-post'!$U$66*1000),IF(E30=(Info!$J$19+8),('Provozni naklady VaK ex-post'!$W$66*1000),IF(E30=(Info!$J$19+9),('Provozni naklady VaK ex-post'!$Y$66*1000))))))))))))</f>
        <v>0</v>
      </c>
      <c r="F32" s="115">
        <f>IF(F30&gt;=Info!$J$19,IF(F30=Info!$J$19,('Provozni naklady VaK ex-post'!$G$66*1000),IF(F30=(Info!$J$19+1),('Provozni naklady VaK ex-post'!$I$66*1000),IF(F30=(Info!$J$19+2),('Provozni naklady VaK ex-post'!$K$66*1000),IF(F30=(Info!$J$19+3),('Provozni naklady VaK ex-post'!$M$66*1000),IF(F30=(Info!$J$19+4),('Provozni naklady VaK ex-post'!$O$66*1000),IF(F30=(Info!$J$19+5),('Provozni naklady VaK ex-post'!$Q$66*1000),IF(F30=(Info!$J$19+6),('Provozni naklady VaK ex-post'!$S$66*1000),IF(F30=(Info!$J$19+7),('Provozni naklady VaK ex-post'!$U$66*1000),IF(F30=(Info!$J$19+8),('Provozni naklady VaK ex-post'!$W$66*1000),IF(F30=(Info!$J$19+9),('Provozni naklady VaK ex-post'!$Y$66*1000))))))))))))</f>
        <v>0</v>
      </c>
      <c r="G32" s="115">
        <f>IF(G30&gt;=Info!$J$19,IF(G30=Info!$J$19,('Provozni naklady VaK ex-post'!$G$66*1000),IF(G30=(Info!$J$19+1),('Provozni naklady VaK ex-post'!$I$66*1000),IF(G30=(Info!$J$19+2),('Provozni naklady VaK ex-post'!$K$66*1000),IF(G30=(Info!$J$19+3),('Provozni naklady VaK ex-post'!$M$66*1000),IF(G30=(Info!$J$19+4),('Provozni naklady VaK ex-post'!$O$66*1000),IF(G30=(Info!$J$19+5),('Provozni naklady VaK ex-post'!$Q$66*1000),IF(G30=(Info!$J$19+6),('Provozni naklady VaK ex-post'!$S$66*1000),IF(G30=(Info!$J$19+7),('Provozni naklady VaK ex-post'!$U$66*1000),IF(G30=(Info!$J$19+8),('Provozni naklady VaK ex-post'!$W$66*1000),IF(G30=(Info!$J$19+9),('Provozni naklady VaK ex-post'!$Y$66*1000))))))))))))</f>
        <v>0</v>
      </c>
      <c r="H32" s="115">
        <f>IF(H30&gt;=Info!$J$19,IF(H30=Info!$J$19,('Provozni naklady VaK ex-post'!$G$66*1000),IF(H30=(Info!$J$19+1),('Provozni naklady VaK ex-post'!$I$66*1000),IF(H30=(Info!$J$19+2),('Provozni naklady VaK ex-post'!$K$66*1000),IF(H30=(Info!$J$19+3),('Provozni naklady VaK ex-post'!$M$66*1000),IF(H30=(Info!$J$19+4),('Provozni naklady VaK ex-post'!$O$66*1000),IF(H30=(Info!$J$19+5),('Provozni naklady VaK ex-post'!$Q$66*1000),IF(H30=(Info!$J$19+6),('Provozni naklady VaK ex-post'!$S$66*1000),IF(H30=(Info!$J$19+7),('Provozni naklady VaK ex-post'!$U$66*1000),IF(H30=(Info!$J$19+8),('Provozni naklady VaK ex-post'!$W$66*1000),IF(H30=(Info!$J$19+9),('Provozni naklady VaK ex-post'!$Y$66*1000))))))))))))</f>
        <v>0</v>
      </c>
      <c r="I32" s="115">
        <f>IF(I30&gt;=Info!$J$19,IF(I30=Info!$J$19,('Provozni naklady VaK ex-post'!$G$66*1000),IF(I30=(Info!$J$19+1),('Provozni naklady VaK ex-post'!$I$66*1000),IF(I30=(Info!$J$19+2),('Provozni naklady VaK ex-post'!$K$66*1000),IF(I30=(Info!$J$19+3),('Provozni naklady VaK ex-post'!$M$66*1000),IF(I30=(Info!$J$19+4),('Provozni naklady VaK ex-post'!$O$66*1000),IF(I30=(Info!$J$19+5),('Provozni naklady VaK ex-post'!$Q$66*1000),IF(I30=(Info!$J$19+6),('Provozni naklady VaK ex-post'!$S$66*1000),IF(I30=(Info!$J$19+7),('Provozni naklady VaK ex-post'!$U$66*1000),IF(I30=(Info!$J$19+8),('Provozni naklady VaK ex-post'!$W$66*1000),IF(I30=(Info!$J$19+9),('Provozni naklady VaK ex-post'!$Y$66*1000))))))))))))</f>
        <v>0</v>
      </c>
      <c r="J32" s="115">
        <f>IF(J30&gt;=Info!$J$19,IF(J30=Info!$J$19,('Provozni naklady VaK ex-post'!$G$66*1000),IF(J30=(Info!$J$19+1),('Provozni naklady VaK ex-post'!$I$66*1000),IF(J30=(Info!$J$19+2),('Provozni naklady VaK ex-post'!$K$66*1000),IF(J30=(Info!$J$19+3),('Provozni naklady VaK ex-post'!$M$66*1000),IF(J30=(Info!$J$19+4),('Provozni naklady VaK ex-post'!$O$66*1000),IF(J30=(Info!$J$19+5),('Provozni naklady VaK ex-post'!$Q$66*1000),IF(J30=(Info!$J$19+6),('Provozni naklady VaK ex-post'!$S$66*1000),IF(J30=(Info!$J$19+7),('Provozni naklady VaK ex-post'!$U$66*1000),IF(J30=(Info!$J$19+8),('Provozni naklady VaK ex-post'!$W$66*1000),IF(J30=(Info!$J$19+9),('Provozni naklady VaK ex-post'!$Y$66*1000))))))))))))</f>
        <v>0</v>
      </c>
      <c r="K32" s="115">
        <f>IF(K30&gt;=Info!$J$19,IF(K30=Info!$J$19,('Provozni naklady VaK ex-post'!$G$66*1000),IF(K30=(Info!$J$19+1),('Provozni naklady VaK ex-post'!$I$66*1000),IF(K30=(Info!$J$19+2),('Provozni naklady VaK ex-post'!$K$66*1000),IF(K30=(Info!$J$19+3),('Provozni naklady VaK ex-post'!$M$66*1000),IF(K30=(Info!$J$19+4),('Provozni naklady VaK ex-post'!$O$66*1000),IF(K30=(Info!$J$19+5),('Provozni naklady VaK ex-post'!$Q$66*1000),IF(K30=(Info!$J$19+6),('Provozni naklady VaK ex-post'!$S$66*1000),IF(K30=(Info!$J$19+7),('Provozni naklady VaK ex-post'!$U$66*1000),IF(K30=(Info!$J$19+8),('Provozni naklady VaK ex-post'!$W$66*1000),IF(K30=(Info!$J$19+9),('Provozni naklady VaK ex-post'!$Y$66*1000))))))))))))</f>
        <v>0</v>
      </c>
      <c r="L32" s="115">
        <f>IF(L30&gt;=Info!$J$19,IF(L30=Info!$J$19,('Provozni naklady VaK ex-post'!$G$66*1000),IF(L30=(Info!$J$19+1),('Provozni naklady VaK ex-post'!$I$66*1000),IF(L30=(Info!$J$19+2),('Provozni naklady VaK ex-post'!$K$66*1000),IF(L30=(Info!$J$19+3),('Provozni naklady VaK ex-post'!$M$66*1000),IF(L30=(Info!$J$19+4),('Provozni naklady VaK ex-post'!$O$66*1000),IF(L30=(Info!$J$19+5),('Provozni naklady VaK ex-post'!$Q$66*1000),IF(L30=(Info!$J$19+6),('Provozni naklady VaK ex-post'!$S$66*1000),IF(L30=(Info!$J$19+7),('Provozni naklady VaK ex-post'!$U$66*1000),IF(L30=(Info!$J$19+8),('Provozni naklady VaK ex-post'!$W$66*1000),IF(L30=(Info!$J$19+9),('Provozni naklady VaK ex-post'!$Y$66*1000))))))))))))</f>
        <v>0</v>
      </c>
      <c r="M32" s="115">
        <f>IF(M30&gt;=Info!$J$19,IF(M30=Info!$J$19,('Provozni naklady VaK ex-post'!$G$66*1000),IF(M30=(Info!$J$19+1),('Provozni naklady VaK ex-post'!$I$66*1000),IF(M30=(Info!$J$19+2),('Provozni naklady VaK ex-post'!$K$66*1000),IF(M30=(Info!$J$19+3),('Provozni naklady VaK ex-post'!$M$66*1000),IF(M30=(Info!$J$19+4),('Provozni naklady VaK ex-post'!$O$66*1000),IF(M30=(Info!$J$19+5),('Provozni naklady VaK ex-post'!$Q$66*1000),IF(M30=(Info!$J$19+6),('Provozni naklady VaK ex-post'!$S$66*1000),IF(M30=(Info!$J$19+7),('Provozni naklady VaK ex-post'!$U$66*1000),IF(M30=(Info!$J$19+8),('Provozni naklady VaK ex-post'!$W$66*1000),IF(M30=(Info!$J$19+9),('Provozni naklady VaK ex-post'!$Y$66*1000))))))))))))</f>
        <v>0</v>
      </c>
      <c r="N32" s="115">
        <f>IF(N30&gt;=Info!$J$19,IF(N30=Info!$J$19,('Provozni naklady VaK ex-post'!$G$66*1000),IF(N30=(Info!$J$19+1),('Provozni naklady VaK ex-post'!$I$66*1000),IF(N30=(Info!$J$19+2),('Provozni naklady VaK ex-post'!$K$66*1000),IF(N30=(Info!$J$19+3),('Provozni naklady VaK ex-post'!$M$66*1000),IF(N30=(Info!$J$19+4),('Provozni naklady VaK ex-post'!$O$66*1000),IF(N30=(Info!$J$19+5),('Provozni naklady VaK ex-post'!$Q$66*1000),IF(N30=(Info!$J$19+6),('Provozni naklady VaK ex-post'!$S$66*1000),IF(N30=(Info!$J$19+7),('Provozni naklady VaK ex-post'!$U$66*1000),IF(N30=(Info!$J$19+8),('Provozni naklady VaK ex-post'!$W$66*1000),IF(N30=(Info!$J$19+9),('Provozni naklady VaK ex-post'!$Y$66*1000))))))))))))</f>
        <v>0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</row>
    <row r="33" spans="1:36" s="31" customFormat="1" x14ac:dyDescent="0.3">
      <c r="B33" s="27"/>
      <c r="C33" s="151"/>
      <c r="D33" s="94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</row>
    <row r="34" spans="1:36" x14ac:dyDescent="0.3">
      <c r="B34" s="110"/>
      <c r="C34" s="110" t="s">
        <v>213</v>
      </c>
      <c r="D34" s="116"/>
      <c r="E34" s="14"/>
      <c r="F34" s="117"/>
      <c r="G34" s="118"/>
      <c r="H34" s="100"/>
      <c r="I34" s="117"/>
      <c r="J34" s="118"/>
      <c r="K34" s="118"/>
      <c r="L34" s="100"/>
      <c r="M34" s="14"/>
      <c r="N34" s="14"/>
      <c r="O34" s="14"/>
      <c r="P34" s="14"/>
    </row>
    <row r="35" spans="1:36" x14ac:dyDescent="0.3">
      <c r="B35" s="38" t="str">
        <f>B27</f>
        <v>Pitná voda</v>
      </c>
      <c r="C35" s="119">
        <f>$G$15</f>
        <v>0</v>
      </c>
      <c r="D35" s="134" t="str">
        <f>D27</f>
        <v>tis. Kč</v>
      </c>
      <c r="E35" s="120"/>
      <c r="F35" s="117"/>
      <c r="G35" s="118"/>
      <c r="H35" s="100"/>
      <c r="I35" s="117"/>
      <c r="J35" s="118"/>
      <c r="K35" s="118"/>
      <c r="L35" s="100"/>
      <c r="M35" s="14"/>
      <c r="N35" s="14"/>
      <c r="O35" s="14"/>
      <c r="P35" s="14"/>
    </row>
    <row r="36" spans="1:36" x14ac:dyDescent="0.3">
      <c r="B36" s="21" t="str">
        <f>B28</f>
        <v>Odpadní voda</v>
      </c>
      <c r="C36" s="121">
        <f>$G$21</f>
        <v>0</v>
      </c>
      <c r="D36" s="135" t="str">
        <f>D28</f>
        <v>tis. Kč</v>
      </c>
      <c r="E36" s="14"/>
      <c r="F36" s="117"/>
      <c r="G36" s="118"/>
      <c r="H36" s="100"/>
      <c r="I36" s="117"/>
      <c r="J36" s="118"/>
      <c r="K36" s="118"/>
      <c r="L36" s="100"/>
      <c r="M36" s="14"/>
      <c r="N36" s="14"/>
      <c r="O36" s="14"/>
      <c r="P36" s="14"/>
    </row>
    <row r="37" spans="1:36" x14ac:dyDescent="0.3">
      <c r="B37" s="14"/>
      <c r="C37" s="14"/>
      <c r="D37" s="27"/>
      <c r="E37" s="26"/>
      <c r="F37" s="15"/>
      <c r="G37" s="3"/>
      <c r="H37" s="122"/>
      <c r="I37" s="15"/>
      <c r="J37" s="3"/>
      <c r="K37" s="3"/>
      <c r="L37" s="122"/>
      <c r="M37" s="3"/>
      <c r="N37" s="3"/>
      <c r="O37" s="3"/>
      <c r="P37" s="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73" customFormat="1" x14ac:dyDescent="0.3">
      <c r="A38" s="326"/>
      <c r="B38" s="110" t="s">
        <v>250</v>
      </c>
      <c r="C38" s="123" t="s">
        <v>170</v>
      </c>
      <c r="D38" s="123" t="s">
        <v>171</v>
      </c>
      <c r="E38" s="124">
        <f t="shared" ref="E38:N38" si="4">E23</f>
        <v>1</v>
      </c>
      <c r="F38" s="124">
        <f t="shared" si="4"/>
        <v>2</v>
      </c>
      <c r="G38" s="124">
        <f t="shared" si="4"/>
        <v>3</v>
      </c>
      <c r="H38" s="124">
        <f t="shared" si="4"/>
        <v>4</v>
      </c>
      <c r="I38" s="124">
        <f t="shared" si="4"/>
        <v>5</v>
      </c>
      <c r="J38" s="124">
        <f t="shared" si="4"/>
        <v>6</v>
      </c>
      <c r="K38" s="124">
        <f t="shared" si="4"/>
        <v>7</v>
      </c>
      <c r="L38" s="124">
        <f t="shared" si="4"/>
        <v>8</v>
      </c>
      <c r="M38" s="124">
        <f t="shared" si="4"/>
        <v>9</v>
      </c>
      <c r="N38" s="124">
        <f t="shared" si="4"/>
        <v>10</v>
      </c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</row>
    <row r="39" spans="1:36" s="31" customFormat="1" x14ac:dyDescent="0.3">
      <c r="B39" s="113" t="str">
        <f>B35</f>
        <v>Pitná voda</v>
      </c>
      <c r="C39" s="125">
        <f>IF($C$35=0,0,IF($C$27/$C$35&gt;=1,"Ano","Ne"))</f>
        <v>0</v>
      </c>
      <c r="D39" s="125"/>
      <c r="E39" s="125">
        <f>IF($C$35=0,0,IF(E$31/$C$35&gt;=1,"Ano","Ne"))</f>
        <v>0</v>
      </c>
      <c r="F39" s="125">
        <f>IF($C$35=0,0,IF(F$31/$C$35&gt;=1,"Ano","Ne"))</f>
        <v>0</v>
      </c>
      <c r="G39" s="125">
        <f t="shared" ref="G39:N39" si="5">IF($C$35=0,0,IF(G$31/$C$35&gt;=1,"Ano","Ne"))</f>
        <v>0</v>
      </c>
      <c r="H39" s="125">
        <f t="shared" si="5"/>
        <v>0</v>
      </c>
      <c r="I39" s="125">
        <f t="shared" si="5"/>
        <v>0</v>
      </c>
      <c r="J39" s="125">
        <f t="shared" si="5"/>
        <v>0</v>
      </c>
      <c r="K39" s="125">
        <f t="shared" si="5"/>
        <v>0</v>
      </c>
      <c r="L39" s="125">
        <f t="shared" si="5"/>
        <v>0</v>
      </c>
      <c r="M39" s="125">
        <f t="shared" si="5"/>
        <v>0</v>
      </c>
      <c r="N39" s="125">
        <f t="shared" si="5"/>
        <v>0</v>
      </c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</row>
    <row r="40" spans="1:36" s="31" customFormat="1" x14ac:dyDescent="0.3">
      <c r="B40" s="30" t="str">
        <f>B36</f>
        <v>Odpadní voda</v>
      </c>
      <c r="C40" s="126">
        <f>IF($C$36=0,0,IF($C$28/$C$36&gt;=1,"Ano","Ne"))</f>
        <v>0</v>
      </c>
      <c r="D40" s="30"/>
      <c r="E40" s="126">
        <f>IF($C$36=0,0,IF(E$32/$C$36&gt;=1,"Ano","Ne"))</f>
        <v>0</v>
      </c>
      <c r="F40" s="126">
        <f t="shared" ref="F40:N40" si="6">IF($C$36=0,0,IF(F$32/$C$36&gt;=1,"Ano","Ne"))</f>
        <v>0</v>
      </c>
      <c r="G40" s="126">
        <f t="shared" si="6"/>
        <v>0</v>
      </c>
      <c r="H40" s="126">
        <f t="shared" si="6"/>
        <v>0</v>
      </c>
      <c r="I40" s="126">
        <f t="shared" si="6"/>
        <v>0</v>
      </c>
      <c r="J40" s="126">
        <f t="shared" si="6"/>
        <v>0</v>
      </c>
      <c r="K40" s="126">
        <f t="shared" si="6"/>
        <v>0</v>
      </c>
      <c r="L40" s="126">
        <f t="shared" si="6"/>
        <v>0</v>
      </c>
      <c r="M40" s="126">
        <f t="shared" si="6"/>
        <v>0</v>
      </c>
      <c r="N40" s="126">
        <f t="shared" si="6"/>
        <v>0</v>
      </c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</row>
    <row r="41" spans="1:36" x14ac:dyDescent="0.3">
      <c r="B41" s="14"/>
      <c r="C41" s="127"/>
      <c r="D41" s="27"/>
      <c r="E41" s="14"/>
      <c r="F41" s="117"/>
      <c r="G41" s="118"/>
      <c r="H41" s="100"/>
      <c r="K41" s="118"/>
      <c r="L41" s="100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6" x14ac:dyDescent="0.3">
      <c r="B42" s="249" t="s">
        <v>293</v>
      </c>
      <c r="C42" s="249"/>
      <c r="D42" s="123"/>
      <c r="E42" s="14"/>
      <c r="F42" s="513" t="s">
        <v>291</v>
      </c>
      <c r="G42" s="513"/>
      <c r="H42" s="513"/>
      <c r="I42" s="513"/>
      <c r="J42" s="123"/>
      <c r="K42" s="118"/>
      <c r="L42" s="100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6" x14ac:dyDescent="0.3">
      <c r="B43" s="38" t="str">
        <f>B39</f>
        <v>Pitná voda</v>
      </c>
      <c r="C43" s="164">
        <f>IF(($C$35-$C$27)&lt;0,0,$C$35-$C$27)</f>
        <v>0</v>
      </c>
      <c r="D43" s="134" t="str">
        <f>D35</f>
        <v>tis. Kč</v>
      </c>
      <c r="E43" s="20"/>
      <c r="F43" s="38" t="str">
        <f>B43</f>
        <v>Pitná voda</v>
      </c>
      <c r="G43" s="38"/>
      <c r="H43" s="38"/>
      <c r="I43" s="164">
        <f>IF(($C$35-$C$31)&lt;0,0,$C$35-$C$31)</f>
        <v>0</v>
      </c>
      <c r="J43" s="134" t="str">
        <f>D43</f>
        <v>tis. Kč</v>
      </c>
      <c r="K43" s="90"/>
      <c r="L43" s="91"/>
      <c r="M43" s="1"/>
      <c r="N43" s="1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6" x14ac:dyDescent="0.3">
      <c r="B44" s="21" t="str">
        <f>B40</f>
        <v>Odpadní voda</v>
      </c>
      <c r="C44" s="165">
        <f>IF(($C$36-$C$28)&lt;0,0,$C$36-$C$28)</f>
        <v>0</v>
      </c>
      <c r="D44" s="135" t="str">
        <f>D36</f>
        <v>tis. Kč</v>
      </c>
      <c r="E44" s="288"/>
      <c r="F44" s="21" t="str">
        <f>B44</f>
        <v>Odpadní voda</v>
      </c>
      <c r="G44" s="21"/>
      <c r="H44" s="21"/>
      <c r="I44" s="165">
        <f>IF(($C$36-$C$32)&lt;0,0,$C$36-$C$32)</f>
        <v>0</v>
      </c>
      <c r="J44" s="135" t="str">
        <f>D44</f>
        <v>tis. Kč</v>
      </c>
      <c r="K44" s="288"/>
      <c r="L44" s="288"/>
      <c r="M44" s="288"/>
      <c r="N44" s="288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6" x14ac:dyDescent="0.3">
      <c r="B45" s="14"/>
      <c r="C45" s="127"/>
      <c r="D45" s="2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</row>
    <row r="46" spans="1:36" x14ac:dyDescent="0.3">
      <c r="B46" s="249" t="s">
        <v>294</v>
      </c>
      <c r="C46" s="249"/>
      <c r="D46" s="123"/>
      <c r="E46" s="14"/>
      <c r="F46" s="664" t="s">
        <v>292</v>
      </c>
      <c r="G46" s="664"/>
      <c r="H46" s="664"/>
      <c r="I46" s="664"/>
      <c r="J46" s="664"/>
      <c r="K46" s="118"/>
      <c r="L46" s="100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6" x14ac:dyDescent="0.3">
      <c r="B47" s="38" t="str">
        <f>B43</f>
        <v>Pitná voda</v>
      </c>
      <c r="C47" s="164">
        <f>$C$43/9</f>
        <v>0</v>
      </c>
      <c r="D47" s="134" t="str">
        <f>D43</f>
        <v>tis. Kč</v>
      </c>
      <c r="E47" s="20"/>
      <c r="F47" s="38" t="str">
        <f>B47</f>
        <v>Pitná voda</v>
      </c>
      <c r="G47" s="38"/>
      <c r="H47" s="38"/>
      <c r="I47" s="164">
        <f>$I$43/9</f>
        <v>0</v>
      </c>
      <c r="J47" s="134" t="str">
        <f>D47</f>
        <v>tis. Kč</v>
      </c>
      <c r="K47" s="329"/>
      <c r="L47" s="91"/>
      <c r="M47" s="1"/>
      <c r="N47" s="1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6" x14ac:dyDescent="0.3">
      <c r="B48" s="21" t="str">
        <f>B44</f>
        <v>Odpadní voda</v>
      </c>
      <c r="C48" s="165">
        <f>$C$44/9</f>
        <v>0</v>
      </c>
      <c r="D48" s="135" t="str">
        <f>D44</f>
        <v>tis. Kč</v>
      </c>
      <c r="E48" s="288"/>
      <c r="F48" s="70" t="str">
        <f>B48</f>
        <v>Odpadní voda</v>
      </c>
      <c r="G48" s="70"/>
      <c r="H48" s="70"/>
      <c r="I48" s="165">
        <f>$I$44/9</f>
        <v>0</v>
      </c>
      <c r="J48" s="135" t="str">
        <f>D48</f>
        <v>tis. Kč</v>
      </c>
      <c r="K48" s="288"/>
      <c r="L48" s="288"/>
      <c r="M48" s="288"/>
      <c r="N48" s="288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6" x14ac:dyDescent="0.3">
      <c r="B49" s="14"/>
      <c r="C49" s="127"/>
      <c r="D49" s="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</row>
    <row r="50" spans="1:36" s="73" customFormat="1" x14ac:dyDescent="0.3">
      <c r="B50" s="110" t="s">
        <v>299</v>
      </c>
      <c r="C50" s="124"/>
      <c r="D50" s="129"/>
      <c r="E50" s="129">
        <f t="shared" ref="E50:N50" si="7">E23</f>
        <v>1</v>
      </c>
      <c r="F50" s="124">
        <f t="shared" si="7"/>
        <v>2</v>
      </c>
      <c r="G50" s="124">
        <f t="shared" si="7"/>
        <v>3</v>
      </c>
      <c r="H50" s="129">
        <f t="shared" si="7"/>
        <v>4</v>
      </c>
      <c r="I50" s="129">
        <f t="shared" si="7"/>
        <v>5</v>
      </c>
      <c r="J50" s="129">
        <f t="shared" si="7"/>
        <v>6</v>
      </c>
      <c r="K50" s="129">
        <f t="shared" si="7"/>
        <v>7</v>
      </c>
      <c r="L50" s="129">
        <f t="shared" si="7"/>
        <v>8</v>
      </c>
      <c r="M50" s="129">
        <f t="shared" si="7"/>
        <v>9</v>
      </c>
      <c r="N50" s="129">
        <f t="shared" si="7"/>
        <v>10</v>
      </c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6"/>
    </row>
    <row r="51" spans="1:36" s="31" customFormat="1" x14ac:dyDescent="0.3">
      <c r="A51" s="2"/>
      <c r="B51" s="30" t="str">
        <f>B43</f>
        <v>Pitná voda</v>
      </c>
      <c r="C51" s="30"/>
      <c r="D51" s="135" t="str">
        <f>D43</f>
        <v>tis. Kč</v>
      </c>
      <c r="E51" s="330" t="e">
        <f>IF(E27/$C$35&gt;=1,$C$35,$C$27)</f>
        <v>#DIV/0!</v>
      </c>
      <c r="F51" s="321" t="e">
        <f>IF(F27/$C$35&gt;=1,$C$35,E51+$C$47)</f>
        <v>#DIV/0!</v>
      </c>
      <c r="G51" s="321" t="e">
        <f t="shared" ref="G51:N51" si="8">IF(G27/$C$35&gt;=1,$C$35,F51+$C$47)</f>
        <v>#DIV/0!</v>
      </c>
      <c r="H51" s="321" t="e">
        <f t="shared" si="8"/>
        <v>#DIV/0!</v>
      </c>
      <c r="I51" s="321" t="e">
        <f t="shared" si="8"/>
        <v>#DIV/0!</v>
      </c>
      <c r="J51" s="321" t="e">
        <f t="shared" si="8"/>
        <v>#DIV/0!</v>
      </c>
      <c r="K51" s="321" t="e">
        <f t="shared" si="8"/>
        <v>#DIV/0!</v>
      </c>
      <c r="L51" s="321" t="e">
        <f t="shared" si="8"/>
        <v>#DIV/0!</v>
      </c>
      <c r="M51" s="321" t="e">
        <f t="shared" si="8"/>
        <v>#DIV/0!</v>
      </c>
      <c r="N51" s="321" t="e">
        <f t="shared" si="8"/>
        <v>#DIV/0!</v>
      </c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30"/>
      <c r="AJ51" s="131"/>
    </row>
    <row r="52" spans="1:36" s="31" customFormat="1" x14ac:dyDescent="0.3">
      <c r="B52" s="30" t="str">
        <f>B44</f>
        <v>Odpadní voda</v>
      </c>
      <c r="C52" s="30"/>
      <c r="D52" s="135" t="str">
        <f>D44</f>
        <v>tis. Kč</v>
      </c>
      <c r="E52" s="330" t="e">
        <f>IF(E28/$C$36&gt;=1,$C$36,$C$28)</f>
        <v>#DIV/0!</v>
      </c>
      <c r="F52" s="321" t="e">
        <f>IF(F28/$C$36&gt;=1,$C$36,E52+$C$48)</f>
        <v>#DIV/0!</v>
      </c>
      <c r="G52" s="321" t="e">
        <f t="shared" ref="G52:N52" si="9">IF(G28/$C$36&gt;=1,$C$36,F52+$C$48)</f>
        <v>#DIV/0!</v>
      </c>
      <c r="H52" s="321" t="e">
        <f t="shared" si="9"/>
        <v>#DIV/0!</v>
      </c>
      <c r="I52" s="321" t="e">
        <f t="shared" si="9"/>
        <v>#DIV/0!</v>
      </c>
      <c r="J52" s="321" t="e">
        <f t="shared" si="9"/>
        <v>#DIV/0!</v>
      </c>
      <c r="K52" s="321" t="e">
        <f t="shared" si="9"/>
        <v>#DIV/0!</v>
      </c>
      <c r="L52" s="321" t="e">
        <f t="shared" si="9"/>
        <v>#DIV/0!</v>
      </c>
      <c r="M52" s="321" t="e">
        <f t="shared" si="9"/>
        <v>#DIV/0!</v>
      </c>
      <c r="N52" s="321" t="e">
        <f t="shared" si="9"/>
        <v>#DIV/0!</v>
      </c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30"/>
      <c r="AJ52" s="131"/>
    </row>
    <row r="53" spans="1:36" s="31" customFormat="1" x14ac:dyDescent="0.3">
      <c r="B53" s="27"/>
      <c r="C53" s="27"/>
      <c r="D53" s="94"/>
      <c r="E53" s="327"/>
      <c r="F53" s="328"/>
      <c r="G53" s="328"/>
      <c r="H53" s="328"/>
      <c r="I53" s="328"/>
      <c r="J53" s="328"/>
      <c r="K53" s="328"/>
      <c r="L53" s="328"/>
      <c r="M53" s="328"/>
      <c r="N53" s="328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30"/>
      <c r="AJ53" s="131"/>
    </row>
    <row r="54" spans="1:36" s="73" customFormat="1" x14ac:dyDescent="0.3">
      <c r="B54" s="110" t="s">
        <v>300</v>
      </c>
      <c r="C54" s="124"/>
      <c r="D54" s="129"/>
      <c r="E54" s="129">
        <f>E50</f>
        <v>1</v>
      </c>
      <c r="F54" s="124">
        <f>F50</f>
        <v>2</v>
      </c>
      <c r="G54" s="124">
        <f t="shared" ref="G54:N54" si="10">G50</f>
        <v>3</v>
      </c>
      <c r="H54" s="124">
        <f t="shared" si="10"/>
        <v>4</v>
      </c>
      <c r="I54" s="124">
        <f t="shared" si="10"/>
        <v>5</v>
      </c>
      <c r="J54" s="124">
        <f t="shared" si="10"/>
        <v>6</v>
      </c>
      <c r="K54" s="124">
        <f t="shared" si="10"/>
        <v>7</v>
      </c>
      <c r="L54" s="124">
        <f t="shared" si="10"/>
        <v>8</v>
      </c>
      <c r="M54" s="124">
        <f t="shared" si="10"/>
        <v>9</v>
      </c>
      <c r="N54" s="124">
        <f t="shared" si="10"/>
        <v>10</v>
      </c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6"/>
    </row>
    <row r="55" spans="1:36" s="31" customFormat="1" x14ac:dyDescent="0.3">
      <c r="A55" s="2"/>
      <c r="B55" s="30" t="str">
        <f>B47</f>
        <v>Pitná voda</v>
      </c>
      <c r="C55" s="30"/>
      <c r="D55" s="135" t="str">
        <f>D47</f>
        <v>tis. Kč</v>
      </c>
      <c r="E55" s="320" t="e">
        <f>IF(OR($G$2=0,$G$2=2),IF(E31/$C$35&gt;=1,$C$35,E$31),0)</f>
        <v>#DIV/0!</v>
      </c>
      <c r="F55" s="321" t="e">
        <f>IF(OR($G$2=0,$G$2=2),IF(F31/$C$35&gt;=1,$C$35,E55+$I$47),0)</f>
        <v>#DIV/0!</v>
      </c>
      <c r="G55" s="321" t="e">
        <f t="shared" ref="G55:N55" si="11">IF(OR($G$2=0,$G$2=2),IF(G31/$C$35&gt;=1,$C$35,F55+$I$47),0)</f>
        <v>#DIV/0!</v>
      </c>
      <c r="H55" s="321" t="e">
        <f t="shared" si="11"/>
        <v>#DIV/0!</v>
      </c>
      <c r="I55" s="321" t="e">
        <f t="shared" si="11"/>
        <v>#DIV/0!</v>
      </c>
      <c r="J55" s="321" t="e">
        <f t="shared" si="11"/>
        <v>#DIV/0!</v>
      </c>
      <c r="K55" s="321" t="e">
        <f t="shared" si="11"/>
        <v>#DIV/0!</v>
      </c>
      <c r="L55" s="321" t="e">
        <f t="shared" si="11"/>
        <v>#DIV/0!</v>
      </c>
      <c r="M55" s="321" t="e">
        <f t="shared" si="11"/>
        <v>#DIV/0!</v>
      </c>
      <c r="N55" s="321" t="e">
        <f t="shared" si="11"/>
        <v>#DIV/0!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30"/>
      <c r="AJ55" s="131"/>
    </row>
    <row r="56" spans="1:36" s="31" customFormat="1" x14ac:dyDescent="0.3">
      <c r="B56" s="30" t="str">
        <f>B48</f>
        <v>Odpadní voda</v>
      </c>
      <c r="C56" s="30"/>
      <c r="D56" s="135" t="str">
        <f>D48</f>
        <v>tis. Kč</v>
      </c>
      <c r="E56" s="322" t="e">
        <f>IF(OR($G$2=1,$G$2=2),IF(E32/$C$36&gt;=1,$C$36,$E$32),0)</f>
        <v>#DIV/0!</v>
      </c>
      <c r="F56" s="321" t="e">
        <f>IF(OR($G$2=1,$G$2=2),IF(F32/$C$36&gt;=1,$C$36,E56+$I$48),0)</f>
        <v>#DIV/0!</v>
      </c>
      <c r="G56" s="321" t="e">
        <f t="shared" ref="G56:N56" si="12">IF(OR($G$2=1,$G$2=2),IF(G32/$C$36&gt;=1,$C$36,F56+$I$48),0)</f>
        <v>#DIV/0!</v>
      </c>
      <c r="H56" s="321" t="e">
        <f t="shared" si="12"/>
        <v>#DIV/0!</v>
      </c>
      <c r="I56" s="321" t="e">
        <f t="shared" si="12"/>
        <v>#DIV/0!</v>
      </c>
      <c r="J56" s="321" t="e">
        <f t="shared" si="12"/>
        <v>#DIV/0!</v>
      </c>
      <c r="K56" s="321" t="e">
        <f t="shared" si="12"/>
        <v>#DIV/0!</v>
      </c>
      <c r="L56" s="321" t="e">
        <f t="shared" si="12"/>
        <v>#DIV/0!</v>
      </c>
      <c r="M56" s="321" t="e">
        <f t="shared" si="12"/>
        <v>#DIV/0!</v>
      </c>
      <c r="N56" s="321" t="e">
        <f t="shared" si="12"/>
        <v>#DIV/0!</v>
      </c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30"/>
      <c r="AJ56" s="131"/>
    </row>
    <row r="57" spans="1:36" s="31" customFormat="1" x14ac:dyDescent="0.3">
      <c r="B57" s="27"/>
      <c r="C57" s="27"/>
      <c r="D57" s="94"/>
      <c r="E57" s="331"/>
      <c r="F57" s="328"/>
      <c r="G57" s="328"/>
      <c r="H57" s="328"/>
      <c r="I57" s="328"/>
      <c r="J57" s="328"/>
      <c r="K57" s="328"/>
      <c r="L57" s="328"/>
      <c r="M57" s="328"/>
      <c r="N57" s="328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30"/>
      <c r="AJ57" s="131"/>
    </row>
    <row r="58" spans="1:36" s="31" customFormat="1" x14ac:dyDescent="0.3">
      <c r="B58" s="27"/>
      <c r="C58" s="15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0"/>
      <c r="AJ58" s="131"/>
    </row>
    <row r="59" spans="1:36" s="13" customFormat="1" x14ac:dyDescent="0.3">
      <c r="B59" s="74" t="s">
        <v>216</v>
      </c>
      <c r="C59" s="74"/>
      <c r="D59" s="246"/>
      <c r="E59" s="246">
        <f>E50</f>
        <v>1</v>
      </c>
      <c r="F59" s="246">
        <f t="shared" ref="F59:N59" si="13">F50</f>
        <v>2</v>
      </c>
      <c r="G59" s="246">
        <f t="shared" si="13"/>
        <v>3</v>
      </c>
      <c r="H59" s="246">
        <f t="shared" si="13"/>
        <v>4</v>
      </c>
      <c r="I59" s="246">
        <f t="shared" si="13"/>
        <v>5</v>
      </c>
      <c r="J59" s="246">
        <f t="shared" si="13"/>
        <v>6</v>
      </c>
      <c r="K59" s="246">
        <f t="shared" si="13"/>
        <v>7</v>
      </c>
      <c r="L59" s="246">
        <f t="shared" si="13"/>
        <v>8</v>
      </c>
      <c r="M59" s="246">
        <f t="shared" si="13"/>
        <v>9</v>
      </c>
      <c r="N59" s="246">
        <f t="shared" si="13"/>
        <v>10</v>
      </c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</row>
    <row r="60" spans="1:36" s="13" customFormat="1" x14ac:dyDescent="0.3">
      <c r="B60" s="48" t="str">
        <f>B51</f>
        <v>Pitná voda</v>
      </c>
      <c r="C60" s="48"/>
      <c r="D60" s="243" t="str">
        <f>D51</f>
        <v>tis. Kč</v>
      </c>
      <c r="E60" s="323">
        <f>$C$35</f>
        <v>0</v>
      </c>
      <c r="F60" s="323">
        <f t="shared" ref="F60:N60" si="14">$C$35</f>
        <v>0</v>
      </c>
      <c r="G60" s="323">
        <f t="shared" si="14"/>
        <v>0</v>
      </c>
      <c r="H60" s="323">
        <f t="shared" si="14"/>
        <v>0</v>
      </c>
      <c r="I60" s="323">
        <f t="shared" si="14"/>
        <v>0</v>
      </c>
      <c r="J60" s="323">
        <f t="shared" si="14"/>
        <v>0</v>
      </c>
      <c r="K60" s="323">
        <f t="shared" si="14"/>
        <v>0</v>
      </c>
      <c r="L60" s="323">
        <f t="shared" si="14"/>
        <v>0</v>
      </c>
      <c r="M60" s="323">
        <f t="shared" si="14"/>
        <v>0</v>
      </c>
      <c r="N60" s="323">
        <f t="shared" si="14"/>
        <v>0</v>
      </c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</row>
    <row r="61" spans="1:36" s="13" customFormat="1" x14ac:dyDescent="0.3">
      <c r="B61" s="28" t="str">
        <f>B52</f>
        <v>Odpadní voda</v>
      </c>
      <c r="C61" s="28"/>
      <c r="D61" s="244" t="str">
        <f>D52</f>
        <v>tis. Kč</v>
      </c>
      <c r="E61" s="324">
        <f>$C$36</f>
        <v>0</v>
      </c>
      <c r="F61" s="324">
        <f t="shared" ref="F61:N61" si="15">$C$36</f>
        <v>0</v>
      </c>
      <c r="G61" s="324">
        <f t="shared" si="15"/>
        <v>0</v>
      </c>
      <c r="H61" s="324">
        <f t="shared" si="15"/>
        <v>0</v>
      </c>
      <c r="I61" s="324">
        <f t="shared" si="15"/>
        <v>0</v>
      </c>
      <c r="J61" s="324">
        <f t="shared" si="15"/>
        <v>0</v>
      </c>
      <c r="K61" s="324">
        <f t="shared" si="15"/>
        <v>0</v>
      </c>
      <c r="L61" s="324">
        <f t="shared" si="15"/>
        <v>0</v>
      </c>
      <c r="M61" s="324">
        <f t="shared" si="15"/>
        <v>0</v>
      </c>
      <c r="N61" s="324">
        <f t="shared" si="15"/>
        <v>0</v>
      </c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</row>
    <row r="62" spans="1:36" s="13" customFormat="1" x14ac:dyDescent="0.3">
      <c r="B62" s="32" t="s">
        <v>36</v>
      </c>
      <c r="C62" s="32"/>
      <c r="D62" s="245" t="str">
        <f>D61</f>
        <v>tis. Kč</v>
      </c>
      <c r="E62" s="325">
        <f>E60+E61</f>
        <v>0</v>
      </c>
      <c r="F62" s="325">
        <f t="shared" ref="F62:N62" si="16">F60+F61</f>
        <v>0</v>
      </c>
      <c r="G62" s="325">
        <f t="shared" si="16"/>
        <v>0</v>
      </c>
      <c r="H62" s="325">
        <f t="shared" si="16"/>
        <v>0</v>
      </c>
      <c r="I62" s="325">
        <f t="shared" si="16"/>
        <v>0</v>
      </c>
      <c r="J62" s="325">
        <f t="shared" si="16"/>
        <v>0</v>
      </c>
      <c r="K62" s="325">
        <f t="shared" si="16"/>
        <v>0</v>
      </c>
      <c r="L62" s="325">
        <f t="shared" si="16"/>
        <v>0</v>
      </c>
      <c r="M62" s="325">
        <f t="shared" si="16"/>
        <v>0</v>
      </c>
      <c r="N62" s="325">
        <f t="shared" si="16"/>
        <v>0</v>
      </c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</row>
    <row r="63" spans="1:36" x14ac:dyDescent="0.3">
      <c r="B63" s="1"/>
      <c r="C63" s="1"/>
      <c r="D63" s="1"/>
      <c r="E63" s="1"/>
      <c r="F63" s="2"/>
      <c r="G63" s="2"/>
      <c r="H63" s="2"/>
      <c r="I63" s="1"/>
      <c r="J63" s="1"/>
      <c r="K63" s="1"/>
      <c r="L63" s="1"/>
      <c r="M63" s="1"/>
      <c r="N63" s="1"/>
      <c r="O63" s="1"/>
    </row>
    <row r="64" spans="1:36" ht="18" x14ac:dyDescent="0.35">
      <c r="B64" s="254" t="s">
        <v>214</v>
      </c>
      <c r="C64" s="251"/>
      <c r="D64" s="251"/>
      <c r="E64" s="252"/>
      <c r="F64" s="253"/>
      <c r="G64" s="253"/>
      <c r="H64" s="253"/>
      <c r="I64" s="241"/>
      <c r="J64" s="241"/>
      <c r="K64" s="241"/>
      <c r="L64" s="241"/>
      <c r="M64" s="241"/>
      <c r="N64" s="241"/>
      <c r="O64" s="1"/>
    </row>
    <row r="65" spans="2:15" ht="18" x14ac:dyDescent="0.35">
      <c r="B65" s="250"/>
      <c r="C65" s="250"/>
      <c r="D65" s="250"/>
      <c r="E65" s="73"/>
      <c r="F65" s="137"/>
      <c r="G65" s="137"/>
      <c r="H65" s="137"/>
      <c r="I65" s="1"/>
      <c r="J65" s="1"/>
      <c r="K65" s="1"/>
      <c r="L65" s="1"/>
      <c r="M65" s="1"/>
      <c r="N65" s="1"/>
      <c r="O65" s="1"/>
    </row>
    <row r="66" spans="2:15" x14ac:dyDescent="0.3">
      <c r="B66" s="143" t="s">
        <v>215</v>
      </c>
      <c r="C66" s="242"/>
      <c r="D66" s="289"/>
      <c r="E66" s="240">
        <v>1</v>
      </c>
      <c r="F66" s="240">
        <v>2</v>
      </c>
      <c r="G66" s="240">
        <v>3</v>
      </c>
      <c r="H66" s="240">
        <v>4</v>
      </c>
      <c r="I66" s="240">
        <v>5</v>
      </c>
      <c r="J66" s="240">
        <v>6</v>
      </c>
      <c r="K66" s="240">
        <v>7</v>
      </c>
      <c r="L66" s="240">
        <v>8</v>
      </c>
      <c r="M66" s="240">
        <v>9</v>
      </c>
      <c r="N66" s="240">
        <v>10</v>
      </c>
      <c r="O66" s="1"/>
    </row>
    <row r="67" spans="2:15" x14ac:dyDescent="0.3">
      <c r="B67" s="74" t="s">
        <v>301</v>
      </c>
      <c r="C67" s="144"/>
      <c r="D67" s="247" t="s">
        <v>37</v>
      </c>
      <c r="E67" s="144">
        <f>E59</f>
        <v>1</v>
      </c>
      <c r="F67" s="145">
        <f>E67+1</f>
        <v>2</v>
      </c>
      <c r="G67" s="145">
        <f>F67+1</f>
        <v>3</v>
      </c>
      <c r="H67" s="145">
        <f t="shared" ref="H67:L67" si="17">G67+1</f>
        <v>4</v>
      </c>
      <c r="I67" s="145">
        <f t="shared" si="17"/>
        <v>5</v>
      </c>
      <c r="J67" s="145">
        <f t="shared" si="17"/>
        <v>6</v>
      </c>
      <c r="K67" s="145">
        <f t="shared" si="17"/>
        <v>7</v>
      </c>
      <c r="L67" s="145">
        <f t="shared" si="17"/>
        <v>8</v>
      </c>
      <c r="M67" s="145">
        <f t="shared" ref="M67" si="18">L67+1</f>
        <v>9</v>
      </c>
      <c r="N67" s="145">
        <f t="shared" ref="N67" si="19">M67+1</f>
        <v>10</v>
      </c>
      <c r="O67" s="1"/>
    </row>
    <row r="68" spans="2:15" x14ac:dyDescent="0.3">
      <c r="B68" s="113" t="s">
        <v>228</v>
      </c>
      <c r="C68" s="134"/>
      <c r="D68" s="134" t="str">
        <f>D60</f>
        <v>tis. Kč</v>
      </c>
      <c r="E68" s="583" t="e">
        <f>E51</f>
        <v>#DIV/0!</v>
      </c>
      <c r="F68" s="583" t="e">
        <f>F51</f>
        <v>#DIV/0!</v>
      </c>
      <c r="G68" s="583" t="e">
        <f t="shared" ref="G68:N68" si="20">G51</f>
        <v>#DIV/0!</v>
      </c>
      <c r="H68" s="583" t="e">
        <f t="shared" si="20"/>
        <v>#DIV/0!</v>
      </c>
      <c r="I68" s="583" t="e">
        <f t="shared" si="20"/>
        <v>#DIV/0!</v>
      </c>
      <c r="J68" s="583" t="e">
        <f t="shared" si="20"/>
        <v>#DIV/0!</v>
      </c>
      <c r="K68" s="583" t="e">
        <f t="shared" si="20"/>
        <v>#DIV/0!</v>
      </c>
      <c r="L68" s="583" t="e">
        <f t="shared" si="20"/>
        <v>#DIV/0!</v>
      </c>
      <c r="M68" s="583" t="e">
        <f t="shared" si="20"/>
        <v>#DIV/0!</v>
      </c>
      <c r="N68" s="583" t="e">
        <f t="shared" si="20"/>
        <v>#DIV/0!</v>
      </c>
      <c r="O68" s="1"/>
    </row>
    <row r="69" spans="2:15" x14ac:dyDescent="0.3">
      <c r="B69" s="19" t="s">
        <v>229</v>
      </c>
      <c r="C69" s="105"/>
      <c r="D69" s="105" t="str">
        <f>D61</f>
        <v>tis. Kč</v>
      </c>
      <c r="E69" s="586" t="e">
        <f>E52</f>
        <v>#DIV/0!</v>
      </c>
      <c r="F69" s="586" t="e">
        <f t="shared" ref="F69:N69" si="21">F52</f>
        <v>#DIV/0!</v>
      </c>
      <c r="G69" s="586" t="e">
        <f t="shared" si="21"/>
        <v>#DIV/0!</v>
      </c>
      <c r="H69" s="586" t="e">
        <f t="shared" si="21"/>
        <v>#DIV/0!</v>
      </c>
      <c r="I69" s="586" t="e">
        <f t="shared" si="21"/>
        <v>#DIV/0!</v>
      </c>
      <c r="J69" s="586" t="e">
        <f t="shared" si="21"/>
        <v>#DIV/0!</v>
      </c>
      <c r="K69" s="586" t="e">
        <f t="shared" si="21"/>
        <v>#DIV/0!</v>
      </c>
      <c r="L69" s="586" t="e">
        <f t="shared" si="21"/>
        <v>#DIV/0!</v>
      </c>
      <c r="M69" s="586" t="e">
        <f t="shared" si="21"/>
        <v>#DIV/0!</v>
      </c>
      <c r="N69" s="586" t="e">
        <f t="shared" si="21"/>
        <v>#DIV/0!</v>
      </c>
      <c r="O69" s="1"/>
    </row>
    <row r="70" spans="2:15" s="13" customFormat="1" x14ac:dyDescent="0.3">
      <c r="B70" s="28" t="s">
        <v>230</v>
      </c>
      <c r="C70" s="103"/>
      <c r="D70" s="103" t="str">
        <f>D62</f>
        <v>tis. Kč</v>
      </c>
      <c r="E70" s="587" t="e">
        <f t="shared" ref="E70:L70" si="22">SUM(E68:E69)</f>
        <v>#DIV/0!</v>
      </c>
      <c r="F70" s="587" t="e">
        <f t="shared" si="22"/>
        <v>#DIV/0!</v>
      </c>
      <c r="G70" s="587" t="e">
        <f t="shared" si="22"/>
        <v>#DIV/0!</v>
      </c>
      <c r="H70" s="587" t="e">
        <f t="shared" si="22"/>
        <v>#DIV/0!</v>
      </c>
      <c r="I70" s="587" t="e">
        <f t="shared" si="22"/>
        <v>#DIV/0!</v>
      </c>
      <c r="J70" s="587" t="e">
        <f t="shared" si="22"/>
        <v>#DIV/0!</v>
      </c>
      <c r="K70" s="587" t="e">
        <f t="shared" si="22"/>
        <v>#DIV/0!</v>
      </c>
      <c r="L70" s="587" t="e">
        <f t="shared" si="22"/>
        <v>#DIV/0!</v>
      </c>
      <c r="M70" s="587" t="e">
        <f>SUM(M68:M69)</f>
        <v>#DIV/0!</v>
      </c>
      <c r="N70" s="587" t="e">
        <f>SUM(N68:N69)</f>
        <v>#DIV/0!</v>
      </c>
    </row>
    <row r="71" spans="2:15" x14ac:dyDescent="0.3">
      <c r="B71" s="14"/>
      <c r="C71" s="14"/>
      <c r="D71" s="14"/>
      <c r="E71" s="588"/>
      <c r="F71" s="589"/>
      <c r="G71" s="590"/>
      <c r="H71" s="590"/>
      <c r="I71" s="590"/>
      <c r="J71" s="590"/>
      <c r="K71" s="590"/>
      <c r="L71" s="590"/>
      <c r="M71" s="590"/>
      <c r="N71" s="590"/>
      <c r="O71" s="1"/>
    </row>
    <row r="72" spans="2:15" x14ac:dyDescent="0.3">
      <c r="B72" s="69" t="s">
        <v>231</v>
      </c>
      <c r="C72" s="146"/>
      <c r="D72" s="146" t="str">
        <f>D68</f>
        <v>tis. Kč</v>
      </c>
      <c r="E72" s="591" t="e">
        <f>E68</f>
        <v>#DIV/0!</v>
      </c>
      <c r="F72" s="591" t="e">
        <f t="shared" ref="F72:L73" si="23">E72+F68</f>
        <v>#DIV/0!</v>
      </c>
      <c r="G72" s="591" t="e">
        <f t="shared" si="23"/>
        <v>#DIV/0!</v>
      </c>
      <c r="H72" s="591" t="e">
        <f t="shared" si="23"/>
        <v>#DIV/0!</v>
      </c>
      <c r="I72" s="591" t="e">
        <f t="shared" si="23"/>
        <v>#DIV/0!</v>
      </c>
      <c r="J72" s="591" t="e">
        <f t="shared" si="23"/>
        <v>#DIV/0!</v>
      </c>
      <c r="K72" s="591" t="e">
        <f t="shared" si="23"/>
        <v>#DIV/0!</v>
      </c>
      <c r="L72" s="591" t="e">
        <f t="shared" si="23"/>
        <v>#DIV/0!</v>
      </c>
      <c r="M72" s="591" t="e">
        <f t="shared" ref="M72:M73" si="24">L72+M68</f>
        <v>#DIV/0!</v>
      </c>
      <c r="N72" s="591" t="e">
        <f t="shared" ref="N72:N73" si="25">M72+N68</f>
        <v>#DIV/0!</v>
      </c>
      <c r="O72" s="1"/>
    </row>
    <row r="73" spans="2:15" x14ac:dyDescent="0.3">
      <c r="B73" s="19" t="s">
        <v>232</v>
      </c>
      <c r="C73" s="105"/>
      <c r="D73" s="105" t="str">
        <f>D69</f>
        <v>tis. Kč</v>
      </c>
      <c r="E73" s="586" t="e">
        <f>E69</f>
        <v>#DIV/0!</v>
      </c>
      <c r="F73" s="586" t="e">
        <f t="shared" si="23"/>
        <v>#DIV/0!</v>
      </c>
      <c r="G73" s="586" t="e">
        <f t="shared" si="23"/>
        <v>#DIV/0!</v>
      </c>
      <c r="H73" s="586" t="e">
        <f t="shared" si="23"/>
        <v>#DIV/0!</v>
      </c>
      <c r="I73" s="586" t="e">
        <f t="shared" si="23"/>
        <v>#DIV/0!</v>
      </c>
      <c r="J73" s="586" t="e">
        <f t="shared" si="23"/>
        <v>#DIV/0!</v>
      </c>
      <c r="K73" s="586" t="e">
        <f t="shared" si="23"/>
        <v>#DIV/0!</v>
      </c>
      <c r="L73" s="586" t="e">
        <f t="shared" si="23"/>
        <v>#DIV/0!</v>
      </c>
      <c r="M73" s="586" t="e">
        <f t="shared" si="24"/>
        <v>#DIV/0!</v>
      </c>
      <c r="N73" s="586" t="e">
        <f t="shared" si="25"/>
        <v>#DIV/0!</v>
      </c>
      <c r="O73" s="1"/>
    </row>
    <row r="74" spans="2:15" x14ac:dyDescent="0.3">
      <c r="B74" s="21" t="s">
        <v>233</v>
      </c>
      <c r="C74" s="104"/>
      <c r="D74" s="104" t="str">
        <f>D70</f>
        <v>tis. Kč</v>
      </c>
      <c r="E74" s="592" t="e">
        <f t="shared" ref="E74:L74" si="26">SUM(E72:E73)</f>
        <v>#DIV/0!</v>
      </c>
      <c r="F74" s="593" t="e">
        <f t="shared" si="26"/>
        <v>#DIV/0!</v>
      </c>
      <c r="G74" s="593" t="e">
        <f t="shared" si="26"/>
        <v>#DIV/0!</v>
      </c>
      <c r="H74" s="593" t="e">
        <f t="shared" si="26"/>
        <v>#DIV/0!</v>
      </c>
      <c r="I74" s="593" t="e">
        <f t="shared" si="26"/>
        <v>#DIV/0!</v>
      </c>
      <c r="J74" s="593" t="e">
        <f t="shared" si="26"/>
        <v>#DIV/0!</v>
      </c>
      <c r="K74" s="593" t="e">
        <f t="shared" si="26"/>
        <v>#DIV/0!</v>
      </c>
      <c r="L74" s="593" t="e">
        <f t="shared" si="26"/>
        <v>#DIV/0!</v>
      </c>
      <c r="M74" s="593" t="e">
        <f>SUM(M72:M73)</f>
        <v>#DIV/0!</v>
      </c>
      <c r="N74" s="593" t="e">
        <f>SUM(N72:N73)</f>
        <v>#DIV/0!</v>
      </c>
      <c r="O74" s="1"/>
    </row>
    <row r="75" spans="2:15" x14ac:dyDescent="0.3">
      <c r="B75" s="14"/>
      <c r="C75" s="24"/>
      <c r="D75" s="2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1"/>
    </row>
    <row r="76" spans="2:15" x14ac:dyDescent="0.3">
      <c r="B76" s="74" t="s">
        <v>245</v>
      </c>
      <c r="C76" s="144"/>
      <c r="D76" s="247" t="s">
        <v>37</v>
      </c>
      <c r="E76" s="144">
        <f>E67</f>
        <v>1</v>
      </c>
      <c r="F76" s="145">
        <f>E76+1</f>
        <v>2</v>
      </c>
      <c r="G76" s="145">
        <f>F76+1</f>
        <v>3</v>
      </c>
      <c r="H76" s="145">
        <f t="shared" ref="H76" si="27">G76+1</f>
        <v>4</v>
      </c>
      <c r="I76" s="145">
        <f t="shared" ref="I76" si="28">H76+1</f>
        <v>5</v>
      </c>
      <c r="J76" s="145">
        <f t="shared" ref="J76" si="29">I76+1</f>
        <v>6</v>
      </c>
      <c r="K76" s="145">
        <f t="shared" ref="K76" si="30">J76+1</f>
        <v>7</v>
      </c>
      <c r="L76" s="145">
        <f t="shared" ref="L76" si="31">K76+1</f>
        <v>8</v>
      </c>
      <c r="M76" s="145">
        <f t="shared" ref="M76" si="32">L76+1</f>
        <v>9</v>
      </c>
      <c r="N76" s="145">
        <f t="shared" ref="N76" si="33">M76+1</f>
        <v>10</v>
      </c>
      <c r="O76" s="1"/>
    </row>
    <row r="77" spans="2:15" x14ac:dyDescent="0.3">
      <c r="B77" s="113" t="s">
        <v>246</v>
      </c>
      <c r="C77" s="134"/>
      <c r="D77" s="134" t="str">
        <f>D68</f>
        <v>tis. Kč</v>
      </c>
      <c r="E77" s="583">
        <f>E31</f>
        <v>0</v>
      </c>
      <c r="F77" s="583">
        <f t="shared" ref="F77:N77" si="34">F31</f>
        <v>0</v>
      </c>
      <c r="G77" s="583">
        <f t="shared" si="34"/>
        <v>0</v>
      </c>
      <c r="H77" s="583">
        <f t="shared" si="34"/>
        <v>0</v>
      </c>
      <c r="I77" s="583">
        <f t="shared" si="34"/>
        <v>0</v>
      </c>
      <c r="J77" s="583">
        <f t="shared" si="34"/>
        <v>0</v>
      </c>
      <c r="K77" s="583">
        <f t="shared" si="34"/>
        <v>0</v>
      </c>
      <c r="L77" s="583">
        <f t="shared" si="34"/>
        <v>0</v>
      </c>
      <c r="M77" s="583">
        <f t="shared" si="34"/>
        <v>0</v>
      </c>
      <c r="N77" s="583">
        <f t="shared" si="34"/>
        <v>0</v>
      </c>
      <c r="O77" s="1"/>
    </row>
    <row r="78" spans="2:15" x14ac:dyDescent="0.3">
      <c r="B78" s="19" t="s">
        <v>247</v>
      </c>
      <c r="C78" s="105"/>
      <c r="D78" s="105" t="str">
        <f>D69</f>
        <v>tis. Kč</v>
      </c>
      <c r="E78" s="586">
        <f>E32</f>
        <v>0</v>
      </c>
      <c r="F78" s="586">
        <f t="shared" ref="F78:N78" si="35">F32</f>
        <v>0</v>
      </c>
      <c r="G78" s="586">
        <f t="shared" si="35"/>
        <v>0</v>
      </c>
      <c r="H78" s="586">
        <f t="shared" si="35"/>
        <v>0</v>
      </c>
      <c r="I78" s="586">
        <f t="shared" si="35"/>
        <v>0</v>
      </c>
      <c r="J78" s="586">
        <f t="shared" si="35"/>
        <v>0</v>
      </c>
      <c r="K78" s="586">
        <f t="shared" si="35"/>
        <v>0</v>
      </c>
      <c r="L78" s="586">
        <f t="shared" si="35"/>
        <v>0</v>
      </c>
      <c r="M78" s="586">
        <f t="shared" si="35"/>
        <v>0</v>
      </c>
      <c r="N78" s="586">
        <f t="shared" si="35"/>
        <v>0</v>
      </c>
      <c r="O78" s="1"/>
    </row>
    <row r="79" spans="2:15" s="13" customFormat="1" x14ac:dyDescent="0.3">
      <c r="B79" s="28" t="s">
        <v>248</v>
      </c>
      <c r="C79" s="103"/>
      <c r="D79" s="103" t="str">
        <f>D70</f>
        <v>tis. Kč</v>
      </c>
      <c r="E79" s="587">
        <f t="shared" ref="E79:L79" si="36">SUM(E77:E78)</f>
        <v>0</v>
      </c>
      <c r="F79" s="587">
        <f t="shared" si="36"/>
        <v>0</v>
      </c>
      <c r="G79" s="587">
        <f t="shared" si="36"/>
        <v>0</v>
      </c>
      <c r="H79" s="587">
        <f t="shared" si="36"/>
        <v>0</v>
      </c>
      <c r="I79" s="587">
        <f t="shared" si="36"/>
        <v>0</v>
      </c>
      <c r="J79" s="587">
        <f t="shared" si="36"/>
        <v>0</v>
      </c>
      <c r="K79" s="587">
        <f t="shared" si="36"/>
        <v>0</v>
      </c>
      <c r="L79" s="587">
        <f t="shared" si="36"/>
        <v>0</v>
      </c>
      <c r="M79" s="587">
        <f>SUM(M77:M78)</f>
        <v>0</v>
      </c>
      <c r="N79" s="587">
        <f>SUM(N77:N78)</f>
        <v>0</v>
      </c>
    </row>
    <row r="80" spans="2:15" x14ac:dyDescent="0.3">
      <c r="B80" s="14"/>
      <c r="C80" s="14"/>
      <c r="D80" s="14"/>
      <c r="E80" s="588"/>
      <c r="F80" s="589"/>
      <c r="G80" s="590"/>
      <c r="H80" s="590"/>
      <c r="I80" s="590"/>
      <c r="J80" s="590"/>
      <c r="K80" s="590"/>
      <c r="L80" s="590"/>
      <c r="M80" s="590"/>
      <c r="N80" s="590"/>
      <c r="O80" s="1"/>
    </row>
    <row r="81" spans="2:15" x14ac:dyDescent="0.3">
      <c r="B81" s="69" t="s">
        <v>256</v>
      </c>
      <c r="C81" s="146"/>
      <c r="D81" s="146" t="str">
        <f>D77</f>
        <v>tis. Kč</v>
      </c>
      <c r="E81" s="591">
        <f>E77</f>
        <v>0</v>
      </c>
      <c r="F81" s="591">
        <f t="shared" ref="F81:F82" si="37">E81+F77</f>
        <v>0</v>
      </c>
      <c r="G81" s="591">
        <f t="shared" ref="G81:G82" si="38">F81+G77</f>
        <v>0</v>
      </c>
      <c r="H81" s="591">
        <f t="shared" ref="H81:H82" si="39">G81+H77</f>
        <v>0</v>
      </c>
      <c r="I81" s="591">
        <f t="shared" ref="I81:I82" si="40">H81+I77</f>
        <v>0</v>
      </c>
      <c r="J81" s="591">
        <f t="shared" ref="J81:J82" si="41">I81+J77</f>
        <v>0</v>
      </c>
      <c r="K81" s="591">
        <f t="shared" ref="K81:K82" si="42">J81+K77</f>
        <v>0</v>
      </c>
      <c r="L81" s="591">
        <f t="shared" ref="L81:L82" si="43">K81+L77</f>
        <v>0</v>
      </c>
      <c r="M81" s="591">
        <f t="shared" ref="M81:M82" si="44">L81+M77</f>
        <v>0</v>
      </c>
      <c r="N81" s="591">
        <f t="shared" ref="N81:N82" si="45">M81+N77</f>
        <v>0</v>
      </c>
      <c r="O81" s="1"/>
    </row>
    <row r="82" spans="2:15" x14ac:dyDescent="0.3">
      <c r="B82" s="19" t="s">
        <v>257</v>
      </c>
      <c r="C82" s="105"/>
      <c r="D82" s="105" t="str">
        <f>D78</f>
        <v>tis. Kč</v>
      </c>
      <c r="E82" s="586">
        <f>E78</f>
        <v>0</v>
      </c>
      <c r="F82" s="586">
        <f t="shared" si="37"/>
        <v>0</v>
      </c>
      <c r="G82" s="586">
        <f t="shared" si="38"/>
        <v>0</v>
      </c>
      <c r="H82" s="586">
        <f t="shared" si="39"/>
        <v>0</v>
      </c>
      <c r="I82" s="586">
        <f t="shared" si="40"/>
        <v>0</v>
      </c>
      <c r="J82" s="586">
        <f t="shared" si="41"/>
        <v>0</v>
      </c>
      <c r="K82" s="586">
        <f t="shared" si="42"/>
        <v>0</v>
      </c>
      <c r="L82" s="586">
        <f t="shared" si="43"/>
        <v>0</v>
      </c>
      <c r="M82" s="586">
        <f t="shared" si="44"/>
        <v>0</v>
      </c>
      <c r="N82" s="586">
        <f t="shared" si="45"/>
        <v>0</v>
      </c>
      <c r="O82" s="1"/>
    </row>
    <row r="83" spans="2:15" s="13" customFormat="1" x14ac:dyDescent="0.3">
      <c r="B83" s="28" t="s">
        <v>258</v>
      </c>
      <c r="C83" s="103"/>
      <c r="D83" s="103" t="str">
        <f>D79</f>
        <v>tis. Kč</v>
      </c>
      <c r="E83" s="587">
        <f t="shared" ref="E83:L83" si="46">SUM(E81:E82)</f>
        <v>0</v>
      </c>
      <c r="F83" s="587">
        <f t="shared" si="46"/>
        <v>0</v>
      </c>
      <c r="G83" s="587">
        <f t="shared" si="46"/>
        <v>0</v>
      </c>
      <c r="H83" s="587">
        <f t="shared" si="46"/>
        <v>0</v>
      </c>
      <c r="I83" s="587">
        <f t="shared" si="46"/>
        <v>0</v>
      </c>
      <c r="J83" s="587">
        <f t="shared" si="46"/>
        <v>0</v>
      </c>
      <c r="K83" s="587">
        <f t="shared" si="46"/>
        <v>0</v>
      </c>
      <c r="L83" s="587">
        <f t="shared" si="46"/>
        <v>0</v>
      </c>
      <c r="M83" s="587">
        <f>SUM(M81:M82)</f>
        <v>0</v>
      </c>
      <c r="N83" s="587">
        <f>SUM(N81:N82)</f>
        <v>0</v>
      </c>
    </row>
    <row r="84" spans="2:15" x14ac:dyDescent="0.3">
      <c r="B84" s="14"/>
      <c r="C84" s="24"/>
      <c r="D84" s="2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1"/>
    </row>
    <row r="85" spans="2:15" x14ac:dyDescent="0.3">
      <c r="B85" s="101" t="str">
        <f>'Vystupy pro SFZP'!B51</f>
        <v>Porovnání kumulované minimální  výše zdrojů na obnovu VHI na konci 10letého období udržitelnosti se skutečností ex-post</v>
      </c>
      <c r="C85" s="107"/>
      <c r="D85" s="107"/>
      <c r="E85" s="107">
        <f>'Vystupy pro SFZP'!F51</f>
        <v>10</v>
      </c>
      <c r="F85" s="274"/>
      <c r="G85" s="274"/>
      <c r="H85" s="274"/>
      <c r="I85" s="274"/>
      <c r="J85" s="274"/>
      <c r="K85" s="274"/>
      <c r="L85" s="274"/>
      <c r="M85" s="274"/>
      <c r="N85" s="274"/>
      <c r="O85" s="1"/>
    </row>
    <row r="86" spans="2:15" x14ac:dyDescent="0.3">
      <c r="B86" s="38" t="str">
        <f>'Vystupy pro SFZP'!B52</f>
        <v>Kumulovaná minimální výše zdrojů na obnovu VHI dle skutečnosti ex-post (pitná voda)</v>
      </c>
      <c r="C86" s="265"/>
      <c r="D86" s="265" t="str">
        <f>D81</f>
        <v>tis. Kč</v>
      </c>
      <c r="E86" s="583">
        <f>INDEX(E81:N81,MATCH($E$85,$E$76:$N$76))</f>
        <v>0</v>
      </c>
      <c r="F86" s="274"/>
      <c r="G86" s="274"/>
      <c r="H86" s="274"/>
      <c r="I86" s="274"/>
      <c r="J86" s="274"/>
      <c r="K86" s="274"/>
      <c r="L86" s="274"/>
      <c r="M86" s="274"/>
      <c r="N86" s="274"/>
      <c r="O86" s="1"/>
    </row>
    <row r="87" spans="2:15" x14ac:dyDescent="0.3">
      <c r="B87" s="70" t="str">
        <f>'Vystupy pro SFZP'!B53</f>
        <v>Kumulovaná minimální výše zdrojů na obnovu VHI dle skutečnosti ex-post (odpadní voda)</v>
      </c>
      <c r="C87" s="70"/>
      <c r="D87" s="275" t="str">
        <f>D82</f>
        <v>tis. Kč</v>
      </c>
      <c r="E87" s="584">
        <f>INDEX(E82:N82,MATCH($E$85,$E$76:$N$76))</f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3">
      <c r="B88" s="21" t="str">
        <f>'Vystupy pro SFZP'!B54</f>
        <v>Kumulovaná minimální výše zdrojů na obnovu VHI dle skutečnosti ex-post  (pitná a odpadní voda) - celkem</v>
      </c>
      <c r="C88" s="21"/>
      <c r="D88" s="104" t="str">
        <f>D83</f>
        <v>tis. Kč</v>
      </c>
      <c r="E88" s="585">
        <f>SUM(E86:E87)</f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3">
      <c r="B89" s="1"/>
      <c r="C89" s="1"/>
      <c r="D89" s="2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3">
      <c r="B90" s="143" t="s">
        <v>217</v>
      </c>
      <c r="C90" s="248"/>
      <c r="D90" s="289"/>
      <c r="E90" s="240">
        <f>E66</f>
        <v>1</v>
      </c>
      <c r="F90" s="240">
        <f t="shared" ref="F90:N90" si="47">F66</f>
        <v>2</v>
      </c>
      <c r="G90" s="240">
        <f t="shared" si="47"/>
        <v>3</v>
      </c>
      <c r="H90" s="240">
        <f t="shared" si="47"/>
        <v>4</v>
      </c>
      <c r="I90" s="240">
        <f t="shared" si="47"/>
        <v>5</v>
      </c>
      <c r="J90" s="240">
        <f t="shared" si="47"/>
        <v>6</v>
      </c>
      <c r="K90" s="240">
        <f t="shared" si="47"/>
        <v>7</v>
      </c>
      <c r="L90" s="240">
        <f t="shared" si="47"/>
        <v>8</v>
      </c>
      <c r="M90" s="240">
        <f t="shared" si="47"/>
        <v>9</v>
      </c>
      <c r="N90" s="240">
        <f t="shared" si="47"/>
        <v>10</v>
      </c>
      <c r="O90" s="1"/>
    </row>
    <row r="91" spans="2:15" x14ac:dyDescent="0.3">
      <c r="B91" s="101"/>
      <c r="C91" s="74"/>
      <c r="D91" s="74" t="str">
        <f>D67</f>
        <v>Měrná jednotka</v>
      </c>
      <c r="E91" s="147">
        <f>E67</f>
        <v>1</v>
      </c>
      <c r="F91" s="147">
        <f>E91+1</f>
        <v>2</v>
      </c>
      <c r="G91" s="147">
        <f t="shared" ref="G91:L91" si="48">F91+1</f>
        <v>3</v>
      </c>
      <c r="H91" s="147">
        <f t="shared" si="48"/>
        <v>4</v>
      </c>
      <c r="I91" s="147">
        <f t="shared" si="48"/>
        <v>5</v>
      </c>
      <c r="J91" s="147">
        <f t="shared" si="48"/>
        <v>6</v>
      </c>
      <c r="K91" s="147">
        <f t="shared" si="48"/>
        <v>7</v>
      </c>
      <c r="L91" s="147">
        <f t="shared" si="48"/>
        <v>8</v>
      </c>
      <c r="M91" s="147">
        <f t="shared" ref="M91:N91" si="49">L91+1</f>
        <v>9</v>
      </c>
      <c r="N91" s="147">
        <f t="shared" si="49"/>
        <v>10</v>
      </c>
      <c r="O91" s="1"/>
    </row>
    <row r="92" spans="2:15" x14ac:dyDescent="0.3">
      <c r="B92" s="113" t="s">
        <v>218</v>
      </c>
      <c r="C92" s="113"/>
      <c r="D92" s="134" t="str">
        <f>D68</f>
        <v>tis. Kč</v>
      </c>
      <c r="E92" s="583">
        <f t="shared" ref="E92:N92" si="50">E60</f>
        <v>0</v>
      </c>
      <c r="F92" s="583">
        <f t="shared" si="50"/>
        <v>0</v>
      </c>
      <c r="G92" s="583">
        <f t="shared" si="50"/>
        <v>0</v>
      </c>
      <c r="H92" s="583">
        <f t="shared" si="50"/>
        <v>0</v>
      </c>
      <c r="I92" s="583">
        <f t="shared" si="50"/>
        <v>0</v>
      </c>
      <c r="J92" s="583">
        <f t="shared" si="50"/>
        <v>0</v>
      </c>
      <c r="K92" s="583">
        <f t="shared" si="50"/>
        <v>0</v>
      </c>
      <c r="L92" s="583">
        <f t="shared" si="50"/>
        <v>0</v>
      </c>
      <c r="M92" s="583">
        <f t="shared" si="50"/>
        <v>0</v>
      </c>
      <c r="N92" s="583">
        <f t="shared" si="50"/>
        <v>0</v>
      </c>
      <c r="O92" s="1"/>
    </row>
    <row r="93" spans="2:15" x14ac:dyDescent="0.3">
      <c r="B93" s="29" t="s">
        <v>219</v>
      </c>
      <c r="C93" s="29"/>
      <c r="D93" s="106" t="str">
        <f>D69</f>
        <v>tis. Kč</v>
      </c>
      <c r="E93" s="583">
        <f t="shared" ref="E93:N93" si="51">E61</f>
        <v>0</v>
      </c>
      <c r="F93" s="583">
        <f t="shared" si="51"/>
        <v>0</v>
      </c>
      <c r="G93" s="583">
        <f t="shared" si="51"/>
        <v>0</v>
      </c>
      <c r="H93" s="583">
        <f t="shared" si="51"/>
        <v>0</v>
      </c>
      <c r="I93" s="583">
        <f t="shared" si="51"/>
        <v>0</v>
      </c>
      <c r="J93" s="583">
        <f t="shared" si="51"/>
        <v>0</v>
      </c>
      <c r="K93" s="583">
        <f t="shared" si="51"/>
        <v>0</v>
      </c>
      <c r="L93" s="583">
        <f t="shared" si="51"/>
        <v>0</v>
      </c>
      <c r="M93" s="583">
        <f t="shared" si="51"/>
        <v>0</v>
      </c>
      <c r="N93" s="583">
        <f t="shared" si="51"/>
        <v>0</v>
      </c>
      <c r="O93" s="1"/>
    </row>
    <row r="94" spans="2:15" s="13" customFormat="1" x14ac:dyDescent="0.3">
      <c r="B94" s="148" t="s">
        <v>220</v>
      </c>
      <c r="C94" s="148"/>
      <c r="D94" s="155" t="str">
        <f>D70</f>
        <v>tis. Kč</v>
      </c>
      <c r="E94" s="594">
        <f t="shared" ref="E94:L94" si="52">SUM(E92:E93)</f>
        <v>0</v>
      </c>
      <c r="F94" s="594">
        <f t="shared" si="52"/>
        <v>0</v>
      </c>
      <c r="G94" s="594">
        <f t="shared" si="52"/>
        <v>0</v>
      </c>
      <c r="H94" s="594">
        <f t="shared" si="52"/>
        <v>0</v>
      </c>
      <c r="I94" s="594">
        <f t="shared" si="52"/>
        <v>0</v>
      </c>
      <c r="J94" s="594">
        <f t="shared" si="52"/>
        <v>0</v>
      </c>
      <c r="K94" s="594">
        <f t="shared" si="52"/>
        <v>0</v>
      </c>
      <c r="L94" s="594">
        <f t="shared" si="52"/>
        <v>0</v>
      </c>
      <c r="M94" s="594">
        <f t="shared" ref="M94:N94" si="53">SUM(M92:M93)</f>
        <v>0</v>
      </c>
      <c r="N94" s="594">
        <f t="shared" si="53"/>
        <v>0</v>
      </c>
    </row>
    <row r="95" spans="2:15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2:15" hidden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2:15" hidden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2:15" hidden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2:15" hidden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2:15" hidden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2:15" hidden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2:15" hidden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2:15" hidden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2:15" hidden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2:15" hidden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2:15" hidden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2:15" hidden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2:15" hidden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2:15" hidden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2:15" hidden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2:15" hidden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2:15" hidden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2:15" hidden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2:15" hidden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2:15" hidden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2:15" hidden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2:15" hidden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2:15" hidden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2:15" hidden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2:15" hidden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2:15" hidden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2:15" hidden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2:15" hidden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2:15" hidden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2:15" hidden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2:15" hidden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2:15" hidden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2:15" hidden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15" hidden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2:15" hidden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2:15" hidden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2:15" hidden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2:15" hidden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2:15" hidden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2:15" hidden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2:15" hidden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2:15" hidden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2:15" hidden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2:15" hidden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2:15" hidden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2:15" hidden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2:15" hidden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2:15" hidden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2:15" hidden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2:15" hidden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2:15" hidden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2:15" hidden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2:15" hidden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2:15" hidden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2:15" hidden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2:15" hidden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2:15" hidden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2:15" hidden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2:15" hidden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2:15" hidden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2:15" hidden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2:15" hidden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2:15" hidden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2:15" hidden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15" hidden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2:15" hidden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2:15" hidden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2:15" hidden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2:15" hidden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2:15" hidden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2:15" hidden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2:15" hidden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2:15" hidden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2:15" hidden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2:15" hidden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2:15" hidden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2:15" hidden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2:15" hidden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2:15" hidden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2:15" hidden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2:15" hidden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2:15" hidden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2:15" hidden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2:15" hidden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2:15" hidden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2:15" hidden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2:15" hidden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2:15" hidden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2:15" hidden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2:15" hidden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2:15" hidden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2:15" hidden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2:15" hidden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2:15" hidden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2:15" hidden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2:15" hidden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2:15" hidden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2:15" hidden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2:15" hidden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2:15" hidden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2:15" hidden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2:15" hidden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2:15" hidden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2:15" hidden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2:15" hidden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2:15" hidden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2:15" hidden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2:15" hidden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2:15" hidden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2:15" hidden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2:15" hidden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2:15" hidden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2:15" hidden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2:15" hidden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2:15" hidden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2:15" hidden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2:15" hidden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5" hidden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2:15" hidden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2:15" hidden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2:15" hidden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2:15" hidden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2:15" hidden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2:15" hidden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2:15" hidden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2:15" hidden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2:15" hidden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2:15" hidden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2:15" hidden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2:15" hidden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2:15" hidden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2:15" hidden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2:15" hidden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2:15" hidden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2:15" hidden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2:15" hidden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2:15" hidden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2:15" hidden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2:15" hidden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2:15" hidden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2:15" hidden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2:15" hidden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2:15" hidden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2:15" hidden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2:15" hidden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2:15" hidden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2:15" hidden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2:15" hidden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2:15" hidden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2:15" hidden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2:15" hidden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2:15" hidden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2:15" hidden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2:15" hidden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2:15" hidden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2:15" hidden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2:15" hidden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2:15" hidden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2:15" hidden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2:15" hidden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2:15" hidden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2:15" hidden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2:15" hidden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2:15" hidden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2:15" hidden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2:15" hidden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15" hidden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2:15" hidden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2:15" hidden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2:15" hidden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2:15" hidden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2:15" hidden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2:15" hidden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2:15" hidden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2:15" hidden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2:15" hidden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2:15" hidden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2:15" hidden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2:15" hidden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2:15" hidden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2:15" hidden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2:15" hidden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2:15" hidden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2:15" hidden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2:15" hidden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2:15" hidden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2:15" hidden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2:15" hidden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2:15" hidden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2:15" hidden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2:15" hidden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5" hidden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2:15" hidden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2:15" hidden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2:15" hidden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2:15" hidden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2:15" hidden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2:15" hidden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2:15" hidden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2:15" hidden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2:15" hidden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2:15" hidden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2:15" hidden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2:15" hidden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2:15" hidden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2:15" hidden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2:15" hidden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2:15" hidden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2:15" hidden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2:15" hidden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2:15" hidden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2:15" hidden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2:15" hidden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2:15" hidden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2:15" hidden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2:15" hidden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2:15" hidden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2:15" hidden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2:15" hidden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2:15" hidden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2:15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2:15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2:15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</sheetData>
  <sheetProtection password="9CCD" sheet="1" objects="1" scenarios="1"/>
  <mergeCells count="6">
    <mergeCell ref="F46:J46"/>
    <mergeCell ref="B9:C10"/>
    <mergeCell ref="E8:E9"/>
    <mergeCell ref="G8:G9"/>
    <mergeCell ref="F8:F11"/>
    <mergeCell ref="D8:D11"/>
  </mergeCells>
  <conditionalFormatting sqref="E12:E14 I12:I14 G12:G14 G18:G20 E18:E20">
    <cfRule type="cellIs" dxfId="35" priority="181" operator="equal">
      <formula>0</formula>
    </cfRule>
  </conditionalFormatting>
  <conditionalFormatting sqref="E15">
    <cfRule type="cellIs" dxfId="34" priority="176" operator="equal">
      <formula>0</formula>
    </cfRule>
  </conditionalFormatting>
  <conditionalFormatting sqref="E17">
    <cfRule type="cellIs" dxfId="33" priority="175" operator="equal">
      <formula>0</formula>
    </cfRule>
  </conditionalFormatting>
  <conditionalFormatting sqref="E11">
    <cfRule type="cellIs" dxfId="32" priority="174" operator="equal">
      <formula>0</formula>
    </cfRule>
  </conditionalFormatting>
  <conditionalFormatting sqref="F21">
    <cfRule type="cellIs" dxfId="31" priority="171" operator="equal">
      <formula>0</formula>
    </cfRule>
  </conditionalFormatting>
  <conditionalFormatting sqref="D7">
    <cfRule type="expression" dxfId="30" priority="182" stopIfTrue="1">
      <formula>ISERROR($E$10:$E$10)</formula>
    </cfRule>
  </conditionalFormatting>
  <conditionalFormatting sqref="E51:AH53 E57:AH57">
    <cfRule type="containsErrors" dxfId="29" priority="15">
      <formula>ISERROR(E51)</formula>
    </cfRule>
  </conditionalFormatting>
  <conditionalFormatting sqref="E68:N70">
    <cfRule type="containsErrors" dxfId="28" priority="12">
      <formula>ISERROR(E68)</formula>
    </cfRule>
  </conditionalFormatting>
  <conditionalFormatting sqref="E72:N75 E86:N86 E87">
    <cfRule type="containsErrors" dxfId="27" priority="11">
      <formula>ISERROR(E72)</formula>
    </cfRule>
  </conditionalFormatting>
  <conditionalFormatting sqref="E77:N79">
    <cfRule type="containsErrors" dxfId="26" priority="8">
      <formula>ISERROR(E77)</formula>
    </cfRule>
  </conditionalFormatting>
  <conditionalFormatting sqref="E81:N84 F85:N85">
    <cfRule type="containsErrors" dxfId="25" priority="7">
      <formula>ISERROR(E81)</formula>
    </cfRule>
  </conditionalFormatting>
  <conditionalFormatting sqref="E92:N94">
    <cfRule type="containsErrors" dxfId="24" priority="6">
      <formula>ISERROR(E92)</formula>
    </cfRule>
  </conditionalFormatting>
  <conditionalFormatting sqref="E55:AH56">
    <cfRule type="containsErrors" dxfId="23" priority="5">
      <formula>ISERROR(E55)</formula>
    </cfRule>
  </conditionalFormatting>
  <conditionalFormatting sqref="E52">
    <cfRule type="cellIs" dxfId="22" priority="3" operator="equal">
      <formula>0</formula>
    </cfRule>
  </conditionalFormatting>
  <conditionalFormatting sqref="E51">
    <cfRule type="cellIs" dxfId="21" priority="2" operator="equal">
      <formula>0</formula>
    </cfRule>
  </conditionalFormatting>
  <conditionalFormatting sqref="E52">
    <cfRule type="cellIs" dxfId="20" priority="1" operator="equal">
      <formula>0</formula>
    </cfRule>
  </conditionalFormatting>
  <pageMargins left="0.25" right="0.25" top="0.75" bottom="0.75" header="0.3" footer="0.3"/>
  <pageSetup paperSize="9" scale="31" fitToHeight="0" pageOrder="overThenDown" orientation="landscape" r:id="rId1"/>
  <headerFooter>
    <oddFooter>&amp;CList "Vypocty"&amp;RNástroj Udržitelnost v2.0</oddFooter>
  </headerFooter>
  <rowBreaks count="1" manualBreakCount="1">
    <brk id="64" max="16383" man="1"/>
  </rowBreaks>
  <colBreaks count="1" manualBreakCount="1">
    <brk id="14" max="1048575" man="1"/>
  </colBreaks>
  <ignoredErrors>
    <ignoredError sqref="C35:C36 C47:C48" formula="1"/>
    <ignoredError sqref="E70:N74 O56 F51:N51 F52:N52 E56 F56:N56 E51:E52 E55:N55 E68:N69" evalError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  <pageSetUpPr fitToPage="1"/>
  </sheetPr>
  <dimension ref="A1:XEJ127"/>
  <sheetViews>
    <sheetView zoomScale="55" zoomScaleNormal="55" zoomScaleSheetLayoutView="40" workbookViewId="0">
      <selection activeCell="G36" sqref="G36"/>
    </sheetView>
  </sheetViews>
  <sheetFormatPr defaultColWidth="0" defaultRowHeight="14.4" zeroHeight="1" x14ac:dyDescent="0.3"/>
  <cols>
    <col min="1" max="1" width="7.6640625" style="166" customWidth="1"/>
    <col min="2" max="2" width="52.109375" style="166" customWidth="1"/>
    <col min="3" max="3" width="9.109375" style="166" customWidth="1"/>
    <col min="4" max="4" width="57.109375" style="217" customWidth="1"/>
    <col min="5" max="5" width="13.88671875" style="217" customWidth="1"/>
    <col min="6" max="6" width="27.5546875" style="166" customWidth="1"/>
    <col min="7" max="16" width="16.6640625" style="166" customWidth="1"/>
    <col min="17" max="17" width="9.109375" style="3" customWidth="1"/>
    <col min="18" max="18" width="9.109375" style="3" hidden="1" customWidth="1"/>
    <col min="19" max="16384" width="9.109375" style="2" hidden="1"/>
  </cols>
  <sheetData>
    <row r="1" spans="2:18" s="14" customFormat="1" ht="18" x14ac:dyDescent="0.35">
      <c r="B1" s="5" t="s">
        <v>184</v>
      </c>
      <c r="C1" s="5"/>
      <c r="D1" s="294"/>
      <c r="E1" s="294"/>
      <c r="F1" s="75"/>
      <c r="G1" s="75"/>
      <c r="H1" s="75"/>
      <c r="I1" s="75"/>
      <c r="J1" s="75"/>
      <c r="K1" s="75"/>
      <c r="L1" s="75"/>
      <c r="M1" s="295"/>
      <c r="N1" s="75"/>
      <c r="O1" s="75"/>
      <c r="P1" s="75"/>
    </row>
    <row r="2" spans="2:18" s="14" customFormat="1" ht="18" x14ac:dyDescent="0.35">
      <c r="B2" s="250"/>
      <c r="C2" s="250"/>
      <c r="D2" s="214"/>
      <c r="E2" s="214"/>
      <c r="F2" s="73"/>
      <c r="G2" s="73"/>
      <c r="H2" s="73"/>
      <c r="I2" s="73"/>
      <c r="J2" s="73"/>
      <c r="K2" s="73"/>
      <c r="L2" s="73"/>
      <c r="M2" s="266"/>
      <c r="N2" s="73"/>
      <c r="O2" s="73"/>
      <c r="P2" s="73"/>
    </row>
    <row r="3" spans="2:18" s="161" customFormat="1" ht="20.399999999999999" customHeight="1" thickBot="1" x14ac:dyDescent="0.35">
      <c r="B3" s="13" t="s">
        <v>185</v>
      </c>
      <c r="D3" s="167"/>
      <c r="E3" s="167"/>
      <c r="Q3" s="140"/>
      <c r="R3" s="140"/>
    </row>
    <row r="4" spans="2:18" s="161" customFormat="1" x14ac:dyDescent="0.3">
      <c r="B4" s="168" t="str">
        <f>Info!B9</f>
        <v>Název žadatele /vlastníka</v>
      </c>
      <c r="C4" s="169"/>
      <c r="D4" s="505">
        <f>Info!C9</f>
        <v>0</v>
      </c>
      <c r="E4" s="170"/>
      <c r="F4" s="168"/>
      <c r="Q4" s="140"/>
      <c r="R4" s="140"/>
    </row>
    <row r="5" spans="2:18" s="161" customFormat="1" x14ac:dyDescent="0.3">
      <c r="B5" s="38" t="str">
        <f>Info!B11</f>
        <v>IČO uvedeného žadatele/vlastníka</v>
      </c>
      <c r="C5" s="136"/>
      <c r="D5" s="503">
        <f>Info!C11</f>
        <v>0</v>
      </c>
      <c r="E5" s="44"/>
      <c r="F5" s="38"/>
      <c r="Q5" s="140"/>
      <c r="R5" s="140"/>
    </row>
    <row r="6" spans="2:18" s="1" customFormat="1" x14ac:dyDescent="0.3">
      <c r="B6" s="19" t="str">
        <f>Info!B25</f>
        <v>Statutární zástupce žadatele č. 1                               Jméno:</v>
      </c>
      <c r="C6" s="19"/>
      <c r="D6" s="504">
        <f>Info!C25</f>
        <v>0</v>
      </c>
      <c r="E6" s="105" t="s">
        <v>9</v>
      </c>
      <c r="F6" s="508">
        <f>Info!I25</f>
        <v>0</v>
      </c>
      <c r="Q6" s="14"/>
      <c r="R6" s="14"/>
    </row>
    <row r="7" spans="2:18" s="1" customFormat="1" x14ac:dyDescent="0.3">
      <c r="B7" s="19" t="str">
        <f>Info!B27</f>
        <v>Statutární zástupce žadatele č. 2 (za Svazek obcí)   Jméno:</v>
      </c>
      <c r="C7" s="19"/>
      <c r="D7" s="504">
        <f>Info!C27</f>
        <v>0</v>
      </c>
      <c r="E7" s="105" t="s">
        <v>9</v>
      </c>
      <c r="F7" s="508">
        <f>Info!I27</f>
        <v>0</v>
      </c>
      <c r="Q7" s="14"/>
      <c r="R7" s="14"/>
    </row>
    <row r="8" spans="2:18" s="1" customFormat="1" x14ac:dyDescent="0.3">
      <c r="B8" s="19" t="str">
        <f>Info!B13</f>
        <v>Název Projektu</v>
      </c>
      <c r="C8" s="19"/>
      <c r="D8" s="504">
        <f>Info!C13</f>
        <v>0</v>
      </c>
      <c r="E8" s="171"/>
      <c r="F8" s="19"/>
      <c r="Q8" s="14"/>
      <c r="R8" s="14"/>
    </row>
    <row r="9" spans="2:18" s="1" customFormat="1" x14ac:dyDescent="0.3">
      <c r="B9" s="19" t="str">
        <f>Info!B15</f>
        <v>Číslo Projektu</v>
      </c>
      <c r="C9" s="19"/>
      <c r="D9" s="504">
        <f>Info!C15</f>
        <v>0</v>
      </c>
      <c r="E9" s="171"/>
      <c r="F9" s="19"/>
      <c r="Q9" s="14"/>
      <c r="R9" s="14"/>
    </row>
    <row r="10" spans="2:18" s="1" customFormat="1" x14ac:dyDescent="0.3">
      <c r="B10" s="29" t="str">
        <f>Info!E19</f>
        <v>Rok zahájení referenčního období udržitelnosti Projektu</v>
      </c>
      <c r="C10" s="19"/>
      <c r="D10" s="172">
        <f>Info!J19</f>
        <v>1</v>
      </c>
      <c r="E10" s="171"/>
      <c r="F10" s="19"/>
      <c r="Q10" s="14"/>
      <c r="R10" s="14"/>
    </row>
    <row r="11" spans="2:18" s="1" customFormat="1" x14ac:dyDescent="0.3">
      <c r="B11" s="19" t="str">
        <f>Info!B21</f>
        <v>Typ provozního modelu dle budoucího stavu</v>
      </c>
      <c r="C11" s="19"/>
      <c r="D11" s="504">
        <f>Info!C21</f>
        <v>0</v>
      </c>
      <c r="E11" s="171"/>
      <c r="F11" s="19"/>
      <c r="Q11" s="14"/>
      <c r="R11" s="14"/>
    </row>
    <row r="12" spans="2:18" s="1" customFormat="1" x14ac:dyDescent="0.3">
      <c r="B12" s="70" t="str">
        <f>Info!B23</f>
        <v>Specifický cíl Projektu</v>
      </c>
      <c r="C12" s="70"/>
      <c r="D12" s="506">
        <f>Info!C23</f>
        <v>0</v>
      </c>
      <c r="E12" s="213"/>
      <c r="F12" s="70"/>
      <c r="Q12" s="14"/>
      <c r="R12" s="14"/>
    </row>
    <row r="13" spans="2:18" s="161" customFormat="1" x14ac:dyDescent="0.3">
      <c r="B13" s="38" t="str">
        <f>Info!B29</f>
        <v>Zpracovatel Nástroje Udržitelnost                             Jméno:</v>
      </c>
      <c r="C13" s="38"/>
      <c r="D13" s="507">
        <f>Info!C29</f>
        <v>0</v>
      </c>
      <c r="E13" s="265" t="s">
        <v>9</v>
      </c>
      <c r="F13" s="507">
        <f>Info!I29</f>
        <v>0</v>
      </c>
      <c r="Q13" s="140"/>
      <c r="R13" s="140"/>
    </row>
    <row r="14" spans="2:18" s="161" customFormat="1" ht="15" thickBot="1" x14ac:dyDescent="0.35">
      <c r="B14" s="173" t="str">
        <f>Info!B31</f>
        <v>Datum zpracování</v>
      </c>
      <c r="C14" s="173"/>
      <c r="D14" s="174">
        <f>Info!C31</f>
        <v>0</v>
      </c>
      <c r="E14" s="175"/>
      <c r="F14" s="173"/>
      <c r="Q14" s="140"/>
      <c r="R14" s="140"/>
    </row>
    <row r="15" spans="2:18" s="161" customFormat="1" ht="15" thickBot="1" x14ac:dyDescent="0.35">
      <c r="D15" s="167"/>
      <c r="E15" s="167"/>
      <c r="Q15" s="140"/>
      <c r="R15" s="140"/>
    </row>
    <row r="16" spans="2:18" s="161" customFormat="1" x14ac:dyDescent="0.3">
      <c r="B16" s="176" t="s">
        <v>226</v>
      </c>
      <c r="C16" s="177"/>
      <c r="D16" s="178"/>
      <c r="E16" s="179"/>
      <c r="F16" s="177"/>
      <c r="Q16" s="140"/>
      <c r="R16" s="140"/>
    </row>
    <row r="17" spans="1:16364" s="161" customFormat="1" x14ac:dyDescent="0.3">
      <c r="B17" s="181" t="s">
        <v>225</v>
      </c>
      <c r="C17" s="180">
        <f>Info!J19</f>
        <v>1</v>
      </c>
      <c r="D17" s="263" t="s">
        <v>191</v>
      </c>
      <c r="E17" s="181">
        <f>C17+9</f>
        <v>10</v>
      </c>
      <c r="F17" s="69"/>
      <c r="Q17" s="140"/>
      <c r="R17" s="140"/>
    </row>
    <row r="18" spans="1:16364" s="161" customFormat="1" ht="15" thickBot="1" x14ac:dyDescent="0.35">
      <c r="B18" s="182" t="s">
        <v>186</v>
      </c>
      <c r="C18" s="182">
        <f>C17</f>
        <v>1</v>
      </c>
      <c r="D18" s="183"/>
      <c r="E18" s="184"/>
      <c r="F18" s="183"/>
      <c r="Q18" s="140"/>
      <c r="R18" s="140"/>
    </row>
    <row r="19" spans="1:16364" s="161" customFormat="1" ht="15" thickBot="1" x14ac:dyDescent="0.35">
      <c r="B19" s="185"/>
      <c r="C19" s="185"/>
      <c r="D19" s="185"/>
      <c r="E19" s="186"/>
      <c r="F19" s="185"/>
      <c r="Q19" s="140"/>
      <c r="R19" s="140"/>
    </row>
    <row r="20" spans="1:16364" s="161" customFormat="1" x14ac:dyDescent="0.3">
      <c r="B20" s="176" t="s">
        <v>227</v>
      </c>
      <c r="C20" s="177"/>
      <c r="D20" s="179"/>
      <c r="E20" s="179"/>
      <c r="F20" s="177"/>
      <c r="Q20" s="281"/>
      <c r="R20" s="281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87"/>
      <c r="CN20" s="187"/>
      <c r="CO20" s="187"/>
      <c r="CP20" s="187"/>
      <c r="CQ20" s="187"/>
      <c r="CR20" s="187"/>
      <c r="CS20" s="187"/>
      <c r="CT20" s="187"/>
      <c r="CU20" s="187"/>
      <c r="CV20" s="187"/>
      <c r="CW20" s="187"/>
      <c r="CX20" s="187"/>
      <c r="CY20" s="187"/>
      <c r="CZ20" s="187"/>
      <c r="DA20" s="187"/>
      <c r="DB20" s="187"/>
      <c r="DC20" s="187"/>
      <c r="DD20" s="187"/>
      <c r="DE20" s="187"/>
      <c r="DF20" s="187"/>
      <c r="DG20" s="187"/>
      <c r="DH20" s="187"/>
      <c r="DI20" s="187"/>
      <c r="DJ20" s="187"/>
      <c r="DK20" s="187"/>
      <c r="DL20" s="187"/>
      <c r="DM20" s="187"/>
      <c r="DN20" s="187"/>
      <c r="DO20" s="187"/>
      <c r="DP20" s="187"/>
      <c r="DQ20" s="187"/>
      <c r="DR20" s="187"/>
      <c r="DS20" s="187"/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7"/>
      <c r="EF20" s="187"/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7"/>
      <c r="FH20" s="187"/>
      <c r="FI20" s="187"/>
      <c r="FJ20" s="187"/>
      <c r="FK20" s="187"/>
      <c r="FL20" s="187"/>
      <c r="FM20" s="187"/>
      <c r="FN20" s="187"/>
      <c r="FO20" s="187"/>
      <c r="FP20" s="187"/>
      <c r="FQ20" s="187"/>
      <c r="FR20" s="187"/>
      <c r="FS20" s="187"/>
      <c r="FT20" s="187"/>
      <c r="FU20" s="187"/>
      <c r="FV20" s="187"/>
      <c r="FW20" s="187"/>
      <c r="FX20" s="187"/>
      <c r="FY20" s="187"/>
      <c r="FZ20" s="187"/>
      <c r="GA20" s="187"/>
      <c r="GB20" s="187"/>
      <c r="GC20" s="187"/>
      <c r="GD20" s="187"/>
      <c r="GE20" s="187"/>
      <c r="GF20" s="187"/>
      <c r="GG20" s="187"/>
      <c r="GH20" s="187"/>
      <c r="GI20" s="187"/>
      <c r="GJ20" s="187"/>
      <c r="GK20" s="187"/>
      <c r="GL20" s="187"/>
      <c r="GM20" s="187"/>
      <c r="GN20" s="187"/>
      <c r="GO20" s="187"/>
      <c r="GP20" s="187"/>
      <c r="GQ20" s="187"/>
      <c r="GR20" s="187"/>
      <c r="GS20" s="187"/>
      <c r="GT20" s="187"/>
      <c r="GU20" s="187"/>
      <c r="GV20" s="187"/>
      <c r="GW20" s="187"/>
      <c r="GX20" s="187"/>
      <c r="GY20" s="187"/>
      <c r="GZ20" s="187"/>
      <c r="HA20" s="187"/>
      <c r="HB20" s="187"/>
      <c r="HC20" s="187"/>
      <c r="HD20" s="187"/>
      <c r="HE20" s="187"/>
      <c r="HF20" s="187"/>
      <c r="HG20" s="187"/>
      <c r="HH20" s="187"/>
      <c r="HI20" s="187"/>
      <c r="HJ20" s="187"/>
      <c r="HK20" s="187"/>
      <c r="HL20" s="187"/>
      <c r="HM20" s="187"/>
      <c r="HN20" s="187"/>
      <c r="HO20" s="187"/>
      <c r="HP20" s="187"/>
      <c r="HQ20" s="187"/>
      <c r="HR20" s="187"/>
      <c r="HS20" s="187"/>
      <c r="HT20" s="187"/>
      <c r="HU20" s="187"/>
      <c r="HV20" s="187"/>
      <c r="HW20" s="187"/>
      <c r="HX20" s="187"/>
      <c r="HY20" s="187"/>
      <c r="HZ20" s="187"/>
      <c r="IA20" s="187"/>
      <c r="IB20" s="187"/>
      <c r="IC20" s="187"/>
      <c r="ID20" s="187"/>
      <c r="IE20" s="187"/>
      <c r="IF20" s="187"/>
      <c r="IG20" s="187"/>
      <c r="IH20" s="187"/>
      <c r="II20" s="187"/>
      <c r="IJ20" s="187"/>
      <c r="IK20" s="187"/>
      <c r="IL20" s="187"/>
      <c r="IM20" s="187"/>
      <c r="IN20" s="187"/>
      <c r="IO20" s="187"/>
      <c r="IP20" s="187"/>
      <c r="IQ20" s="187"/>
      <c r="IR20" s="187"/>
      <c r="IS20" s="187"/>
      <c r="IT20" s="187"/>
      <c r="IU20" s="187"/>
      <c r="IV20" s="187"/>
      <c r="IW20" s="187"/>
      <c r="IX20" s="187"/>
      <c r="IY20" s="187"/>
      <c r="IZ20" s="187"/>
      <c r="JA20" s="187"/>
      <c r="JB20" s="187"/>
      <c r="JC20" s="187"/>
      <c r="JD20" s="187"/>
      <c r="JE20" s="187"/>
      <c r="JF20" s="187"/>
      <c r="JG20" s="187"/>
      <c r="JH20" s="187"/>
      <c r="JI20" s="187"/>
      <c r="JJ20" s="187"/>
      <c r="JK20" s="187"/>
      <c r="JL20" s="187"/>
      <c r="JM20" s="187"/>
      <c r="JN20" s="187"/>
      <c r="JO20" s="187"/>
      <c r="JP20" s="187"/>
      <c r="JQ20" s="187"/>
      <c r="JR20" s="187"/>
      <c r="JS20" s="187"/>
      <c r="JT20" s="187"/>
      <c r="JU20" s="187"/>
      <c r="JV20" s="187"/>
      <c r="JW20" s="187"/>
      <c r="JX20" s="187"/>
      <c r="JY20" s="187"/>
      <c r="JZ20" s="187"/>
      <c r="KA20" s="187"/>
      <c r="KB20" s="187"/>
      <c r="KC20" s="187"/>
      <c r="KD20" s="187"/>
      <c r="KE20" s="187"/>
      <c r="KF20" s="187"/>
      <c r="KG20" s="187"/>
      <c r="KH20" s="187"/>
      <c r="KI20" s="187"/>
      <c r="KJ20" s="187"/>
      <c r="KK20" s="187"/>
      <c r="KL20" s="187"/>
      <c r="KM20" s="187"/>
      <c r="KN20" s="187"/>
      <c r="KO20" s="187"/>
      <c r="KP20" s="187"/>
      <c r="KQ20" s="187"/>
      <c r="KR20" s="187"/>
      <c r="KS20" s="187"/>
      <c r="KT20" s="187"/>
      <c r="KU20" s="187"/>
      <c r="KV20" s="187"/>
      <c r="KW20" s="187"/>
      <c r="KX20" s="187"/>
      <c r="KY20" s="187"/>
      <c r="KZ20" s="187"/>
      <c r="LA20" s="187"/>
      <c r="LB20" s="187"/>
      <c r="LC20" s="187"/>
      <c r="LD20" s="187"/>
      <c r="LE20" s="187"/>
      <c r="LF20" s="187"/>
      <c r="LG20" s="187"/>
      <c r="LH20" s="187"/>
      <c r="LI20" s="187"/>
      <c r="LJ20" s="187"/>
      <c r="LK20" s="187"/>
      <c r="LL20" s="187"/>
      <c r="LM20" s="187"/>
      <c r="LN20" s="187"/>
      <c r="LO20" s="187"/>
      <c r="LP20" s="187"/>
      <c r="LQ20" s="187"/>
      <c r="LR20" s="187"/>
      <c r="LS20" s="187"/>
      <c r="LT20" s="187"/>
      <c r="LU20" s="187"/>
      <c r="LV20" s="187"/>
      <c r="LW20" s="187"/>
      <c r="LX20" s="187"/>
      <c r="LY20" s="187"/>
      <c r="LZ20" s="187"/>
      <c r="MA20" s="187"/>
      <c r="MB20" s="187"/>
      <c r="MC20" s="187"/>
      <c r="MD20" s="187"/>
      <c r="ME20" s="187"/>
      <c r="MF20" s="187"/>
      <c r="MG20" s="187"/>
      <c r="MH20" s="187"/>
      <c r="MI20" s="187"/>
      <c r="MJ20" s="187"/>
      <c r="MK20" s="187"/>
      <c r="ML20" s="187"/>
      <c r="MM20" s="187"/>
      <c r="MN20" s="187"/>
      <c r="MO20" s="187"/>
      <c r="MP20" s="187"/>
      <c r="MQ20" s="187"/>
      <c r="MR20" s="187"/>
      <c r="MS20" s="187"/>
      <c r="MT20" s="187"/>
      <c r="MU20" s="187"/>
      <c r="MV20" s="187"/>
      <c r="MW20" s="187"/>
      <c r="MX20" s="187"/>
      <c r="MY20" s="187"/>
      <c r="MZ20" s="187"/>
      <c r="NA20" s="187"/>
      <c r="NB20" s="187"/>
      <c r="NC20" s="187"/>
      <c r="ND20" s="187"/>
      <c r="NE20" s="187"/>
      <c r="NF20" s="187"/>
      <c r="NG20" s="187"/>
      <c r="NH20" s="187"/>
      <c r="NI20" s="187"/>
      <c r="NJ20" s="187"/>
      <c r="NK20" s="187"/>
      <c r="NL20" s="187"/>
      <c r="NM20" s="187"/>
      <c r="NN20" s="187"/>
      <c r="NO20" s="187"/>
      <c r="NP20" s="187"/>
      <c r="NQ20" s="187"/>
      <c r="NR20" s="187"/>
      <c r="NS20" s="187"/>
      <c r="NT20" s="187"/>
      <c r="NU20" s="187"/>
      <c r="NV20" s="187"/>
      <c r="NW20" s="187"/>
      <c r="NX20" s="187"/>
      <c r="NY20" s="187"/>
      <c r="NZ20" s="187"/>
      <c r="OA20" s="187"/>
      <c r="OB20" s="187"/>
      <c r="OC20" s="187"/>
      <c r="OD20" s="187"/>
      <c r="OE20" s="187"/>
      <c r="OF20" s="187"/>
      <c r="OG20" s="187"/>
      <c r="OH20" s="187"/>
      <c r="OI20" s="187"/>
      <c r="OJ20" s="187"/>
      <c r="OK20" s="187"/>
      <c r="OL20" s="187"/>
      <c r="OM20" s="187"/>
      <c r="ON20" s="187"/>
      <c r="OO20" s="187"/>
      <c r="OP20" s="187"/>
      <c r="OQ20" s="187"/>
      <c r="OR20" s="187"/>
      <c r="OS20" s="187"/>
      <c r="OT20" s="187"/>
      <c r="OU20" s="187"/>
      <c r="OV20" s="187"/>
      <c r="OW20" s="187"/>
      <c r="OX20" s="187"/>
      <c r="OY20" s="187"/>
      <c r="OZ20" s="187"/>
      <c r="PA20" s="187"/>
      <c r="PB20" s="187"/>
      <c r="PC20" s="187"/>
      <c r="PD20" s="187"/>
      <c r="PE20" s="187"/>
      <c r="PF20" s="187"/>
      <c r="PG20" s="187"/>
      <c r="PH20" s="187"/>
      <c r="PI20" s="187"/>
      <c r="PJ20" s="187"/>
      <c r="PK20" s="187"/>
      <c r="PL20" s="187"/>
      <c r="PM20" s="187"/>
      <c r="PN20" s="187"/>
      <c r="PO20" s="187"/>
      <c r="PP20" s="187"/>
      <c r="PQ20" s="187"/>
      <c r="PR20" s="187"/>
      <c r="PS20" s="187"/>
      <c r="PT20" s="187"/>
      <c r="PU20" s="187"/>
      <c r="PV20" s="187"/>
      <c r="PW20" s="187"/>
      <c r="PX20" s="187"/>
      <c r="PY20" s="187"/>
      <c r="PZ20" s="187"/>
      <c r="QA20" s="187"/>
      <c r="QB20" s="187"/>
      <c r="QC20" s="187"/>
      <c r="QD20" s="187"/>
      <c r="QE20" s="187"/>
      <c r="QF20" s="187"/>
      <c r="QG20" s="187"/>
      <c r="QH20" s="187"/>
      <c r="QI20" s="187"/>
      <c r="QJ20" s="187"/>
      <c r="QK20" s="187"/>
      <c r="QL20" s="187"/>
      <c r="QM20" s="187"/>
      <c r="QN20" s="187"/>
      <c r="QO20" s="187"/>
      <c r="QP20" s="187"/>
      <c r="QQ20" s="187"/>
      <c r="QR20" s="187"/>
      <c r="QS20" s="187"/>
      <c r="QT20" s="187"/>
      <c r="QU20" s="187"/>
      <c r="QV20" s="187"/>
      <c r="QW20" s="187"/>
      <c r="QX20" s="187"/>
      <c r="QY20" s="187"/>
      <c r="QZ20" s="187"/>
      <c r="RA20" s="187"/>
      <c r="RB20" s="187"/>
      <c r="RC20" s="187"/>
      <c r="RD20" s="187"/>
      <c r="RE20" s="187"/>
      <c r="RF20" s="187"/>
      <c r="RG20" s="187"/>
      <c r="RH20" s="187"/>
      <c r="RI20" s="187"/>
      <c r="RJ20" s="187"/>
      <c r="RK20" s="187"/>
      <c r="RL20" s="187"/>
      <c r="RM20" s="187"/>
      <c r="RN20" s="187"/>
      <c r="RO20" s="187"/>
      <c r="RP20" s="187"/>
      <c r="RQ20" s="187"/>
      <c r="RR20" s="187"/>
      <c r="RS20" s="187"/>
      <c r="RT20" s="187"/>
      <c r="RU20" s="187"/>
      <c r="RV20" s="187"/>
      <c r="RW20" s="187"/>
      <c r="RX20" s="187"/>
      <c r="RY20" s="187"/>
      <c r="RZ20" s="187"/>
      <c r="SA20" s="187"/>
      <c r="SB20" s="187"/>
      <c r="SC20" s="187"/>
      <c r="SD20" s="187"/>
      <c r="SE20" s="187"/>
      <c r="SF20" s="187"/>
      <c r="SG20" s="187"/>
      <c r="SH20" s="187"/>
      <c r="SI20" s="187"/>
      <c r="SJ20" s="187"/>
      <c r="SK20" s="187"/>
      <c r="SL20" s="187"/>
      <c r="SM20" s="187"/>
      <c r="SN20" s="187"/>
      <c r="SO20" s="187"/>
      <c r="SP20" s="187"/>
      <c r="SQ20" s="187"/>
      <c r="SR20" s="187"/>
      <c r="SS20" s="187"/>
      <c r="ST20" s="187"/>
      <c r="SU20" s="187"/>
      <c r="SV20" s="187"/>
      <c r="SW20" s="187"/>
      <c r="SX20" s="187"/>
      <c r="SY20" s="187"/>
      <c r="SZ20" s="187"/>
      <c r="TA20" s="187"/>
      <c r="TB20" s="187"/>
      <c r="TC20" s="187"/>
      <c r="TD20" s="187"/>
      <c r="TE20" s="187"/>
      <c r="TF20" s="187"/>
      <c r="TG20" s="187"/>
      <c r="TH20" s="187"/>
      <c r="TI20" s="187"/>
      <c r="TJ20" s="187"/>
      <c r="TK20" s="187"/>
      <c r="TL20" s="187"/>
      <c r="TM20" s="187"/>
      <c r="TN20" s="187"/>
      <c r="TO20" s="187"/>
      <c r="TP20" s="187"/>
      <c r="TQ20" s="187"/>
      <c r="TR20" s="187"/>
      <c r="TS20" s="187"/>
      <c r="TT20" s="187"/>
      <c r="TU20" s="187"/>
      <c r="TV20" s="187"/>
      <c r="TW20" s="187"/>
      <c r="TX20" s="187"/>
      <c r="TY20" s="187"/>
      <c r="TZ20" s="187"/>
      <c r="UA20" s="187"/>
      <c r="UB20" s="187"/>
      <c r="UC20" s="187"/>
      <c r="UD20" s="187"/>
      <c r="UE20" s="187"/>
      <c r="UF20" s="187"/>
      <c r="UG20" s="187"/>
      <c r="UH20" s="187"/>
      <c r="UI20" s="187"/>
      <c r="UJ20" s="187"/>
      <c r="UK20" s="187"/>
      <c r="UL20" s="187"/>
      <c r="UM20" s="187"/>
      <c r="UN20" s="187"/>
      <c r="UO20" s="187"/>
      <c r="UP20" s="187"/>
      <c r="UQ20" s="187"/>
      <c r="UR20" s="187"/>
      <c r="US20" s="187"/>
      <c r="UT20" s="187"/>
      <c r="UU20" s="187"/>
      <c r="UV20" s="187"/>
      <c r="UW20" s="187"/>
      <c r="UX20" s="187"/>
      <c r="UY20" s="187"/>
      <c r="UZ20" s="187"/>
      <c r="VA20" s="187"/>
      <c r="VB20" s="187"/>
      <c r="VC20" s="187"/>
      <c r="VD20" s="187"/>
      <c r="VE20" s="187"/>
      <c r="VF20" s="187"/>
      <c r="VG20" s="187"/>
      <c r="VH20" s="187"/>
      <c r="VI20" s="187"/>
      <c r="VJ20" s="187"/>
      <c r="VK20" s="187"/>
      <c r="VL20" s="187"/>
      <c r="VM20" s="187"/>
      <c r="VN20" s="187"/>
      <c r="VO20" s="187"/>
      <c r="VP20" s="187"/>
      <c r="VQ20" s="187"/>
      <c r="VR20" s="187"/>
      <c r="VS20" s="187"/>
      <c r="VT20" s="187"/>
      <c r="VU20" s="187"/>
      <c r="VV20" s="187"/>
      <c r="VW20" s="187"/>
      <c r="VX20" s="187"/>
      <c r="VY20" s="187"/>
      <c r="VZ20" s="187"/>
      <c r="WA20" s="187"/>
      <c r="WB20" s="187"/>
      <c r="WC20" s="187"/>
      <c r="WD20" s="187"/>
      <c r="WE20" s="187"/>
      <c r="WF20" s="187"/>
      <c r="WG20" s="187"/>
      <c r="WH20" s="187"/>
      <c r="WI20" s="187"/>
      <c r="WJ20" s="187"/>
      <c r="WK20" s="187"/>
      <c r="WL20" s="187"/>
      <c r="WM20" s="187"/>
      <c r="WN20" s="187"/>
      <c r="WO20" s="187"/>
      <c r="WP20" s="187"/>
      <c r="WQ20" s="187"/>
      <c r="WR20" s="187"/>
      <c r="WS20" s="187"/>
      <c r="WT20" s="187"/>
      <c r="WU20" s="187"/>
      <c r="WV20" s="187"/>
      <c r="WW20" s="187"/>
      <c r="WX20" s="187"/>
      <c r="WY20" s="187"/>
      <c r="WZ20" s="187"/>
      <c r="XA20" s="187"/>
      <c r="XB20" s="187"/>
      <c r="XC20" s="187"/>
      <c r="XD20" s="187"/>
      <c r="XE20" s="187"/>
      <c r="XF20" s="187"/>
      <c r="XG20" s="187"/>
      <c r="XH20" s="187"/>
      <c r="XI20" s="187"/>
      <c r="XJ20" s="187"/>
      <c r="XK20" s="187"/>
      <c r="XL20" s="187"/>
      <c r="XM20" s="187"/>
      <c r="XN20" s="187"/>
      <c r="XO20" s="187"/>
      <c r="XP20" s="187"/>
      <c r="XQ20" s="187"/>
      <c r="XR20" s="187"/>
      <c r="XS20" s="187"/>
      <c r="XT20" s="187"/>
      <c r="XU20" s="187"/>
      <c r="XV20" s="187"/>
      <c r="XW20" s="187"/>
      <c r="XX20" s="187"/>
      <c r="XY20" s="187"/>
      <c r="XZ20" s="187"/>
      <c r="YA20" s="187"/>
      <c r="YB20" s="187"/>
      <c r="YC20" s="187"/>
      <c r="YD20" s="187"/>
      <c r="YE20" s="187"/>
      <c r="YF20" s="187"/>
      <c r="YG20" s="187"/>
      <c r="YH20" s="187"/>
      <c r="YI20" s="187"/>
      <c r="YJ20" s="187"/>
      <c r="YK20" s="187"/>
      <c r="YL20" s="187"/>
      <c r="YM20" s="187"/>
      <c r="YN20" s="187"/>
      <c r="YO20" s="187"/>
      <c r="YP20" s="187"/>
      <c r="YQ20" s="187"/>
      <c r="YR20" s="187"/>
      <c r="YS20" s="187"/>
      <c r="YT20" s="187"/>
      <c r="YU20" s="187"/>
      <c r="YV20" s="187"/>
      <c r="YW20" s="187"/>
      <c r="YX20" s="187"/>
      <c r="YY20" s="187"/>
      <c r="YZ20" s="187"/>
      <c r="ZA20" s="187"/>
      <c r="ZB20" s="187"/>
      <c r="ZC20" s="187"/>
      <c r="ZD20" s="187"/>
      <c r="ZE20" s="187"/>
      <c r="ZF20" s="187"/>
      <c r="ZG20" s="187"/>
      <c r="ZH20" s="187"/>
      <c r="ZI20" s="187"/>
      <c r="ZJ20" s="187"/>
      <c r="ZK20" s="187"/>
      <c r="ZL20" s="187"/>
      <c r="ZM20" s="187"/>
      <c r="ZN20" s="187"/>
      <c r="ZO20" s="187"/>
      <c r="ZP20" s="187"/>
      <c r="ZQ20" s="187"/>
      <c r="ZR20" s="187"/>
      <c r="ZS20" s="187"/>
      <c r="ZT20" s="187"/>
      <c r="ZU20" s="187"/>
      <c r="ZV20" s="187"/>
      <c r="ZW20" s="187"/>
      <c r="ZX20" s="187"/>
      <c r="ZY20" s="187"/>
      <c r="ZZ20" s="187"/>
      <c r="AAA20" s="187"/>
      <c r="AAB20" s="187"/>
      <c r="AAC20" s="187"/>
      <c r="AAD20" s="187"/>
      <c r="AAE20" s="187"/>
      <c r="AAF20" s="187"/>
      <c r="AAG20" s="187"/>
      <c r="AAH20" s="187"/>
      <c r="AAI20" s="187"/>
      <c r="AAJ20" s="187"/>
      <c r="AAK20" s="187"/>
      <c r="AAL20" s="187"/>
      <c r="AAM20" s="187"/>
      <c r="AAN20" s="187"/>
      <c r="AAO20" s="187"/>
      <c r="AAP20" s="187"/>
      <c r="AAQ20" s="187"/>
      <c r="AAR20" s="187"/>
      <c r="AAS20" s="187"/>
      <c r="AAT20" s="187"/>
      <c r="AAU20" s="187"/>
      <c r="AAV20" s="187"/>
      <c r="AAW20" s="187"/>
      <c r="AAX20" s="187"/>
      <c r="AAY20" s="187"/>
      <c r="AAZ20" s="187"/>
      <c r="ABA20" s="187"/>
      <c r="ABB20" s="187"/>
      <c r="ABC20" s="187"/>
      <c r="ABD20" s="187"/>
      <c r="ABE20" s="187"/>
      <c r="ABF20" s="187"/>
      <c r="ABG20" s="187"/>
      <c r="ABH20" s="187"/>
      <c r="ABI20" s="187"/>
      <c r="ABJ20" s="187"/>
      <c r="ABK20" s="187"/>
      <c r="ABL20" s="187"/>
      <c r="ABM20" s="187"/>
      <c r="ABN20" s="187"/>
      <c r="ABO20" s="187"/>
      <c r="ABP20" s="187"/>
      <c r="ABQ20" s="187"/>
      <c r="ABR20" s="187"/>
      <c r="ABS20" s="187"/>
      <c r="ABT20" s="187"/>
      <c r="ABU20" s="187"/>
      <c r="ABV20" s="187"/>
      <c r="ABW20" s="187"/>
      <c r="ABX20" s="187"/>
      <c r="ABY20" s="187"/>
      <c r="ABZ20" s="187"/>
      <c r="ACA20" s="187"/>
      <c r="ACB20" s="187"/>
      <c r="ACC20" s="187"/>
      <c r="ACD20" s="187"/>
      <c r="ACE20" s="187"/>
      <c r="ACF20" s="187"/>
      <c r="ACG20" s="187"/>
      <c r="ACH20" s="187"/>
      <c r="ACI20" s="187"/>
      <c r="ACJ20" s="187"/>
      <c r="ACK20" s="187"/>
      <c r="ACL20" s="187"/>
      <c r="ACM20" s="187"/>
      <c r="ACN20" s="187"/>
      <c r="ACO20" s="187"/>
      <c r="ACP20" s="187"/>
      <c r="ACQ20" s="187"/>
      <c r="ACR20" s="187"/>
      <c r="ACS20" s="187"/>
      <c r="ACT20" s="187"/>
      <c r="ACU20" s="187"/>
      <c r="ACV20" s="187"/>
      <c r="ACW20" s="187"/>
      <c r="ACX20" s="187"/>
      <c r="ACY20" s="187"/>
      <c r="ACZ20" s="187"/>
      <c r="ADA20" s="187"/>
      <c r="ADB20" s="187"/>
      <c r="ADC20" s="187"/>
      <c r="ADD20" s="187"/>
      <c r="ADE20" s="187"/>
      <c r="ADF20" s="187"/>
      <c r="ADG20" s="187"/>
      <c r="ADH20" s="187"/>
      <c r="ADI20" s="187"/>
      <c r="ADJ20" s="187"/>
      <c r="ADK20" s="187"/>
      <c r="ADL20" s="187"/>
      <c r="ADM20" s="187"/>
      <c r="ADN20" s="187"/>
      <c r="ADO20" s="187"/>
      <c r="ADP20" s="187"/>
      <c r="ADQ20" s="187"/>
      <c r="ADR20" s="187"/>
      <c r="ADS20" s="187"/>
      <c r="ADT20" s="187"/>
      <c r="ADU20" s="187"/>
      <c r="ADV20" s="187"/>
      <c r="ADW20" s="187"/>
      <c r="ADX20" s="187"/>
      <c r="ADY20" s="187"/>
      <c r="ADZ20" s="187"/>
      <c r="AEA20" s="187"/>
      <c r="AEB20" s="187"/>
      <c r="AEC20" s="187"/>
      <c r="AED20" s="187"/>
      <c r="AEE20" s="187"/>
      <c r="AEF20" s="187"/>
      <c r="AEG20" s="187"/>
      <c r="AEH20" s="187"/>
      <c r="AEI20" s="187"/>
      <c r="AEJ20" s="187"/>
      <c r="AEK20" s="187"/>
      <c r="AEL20" s="187"/>
      <c r="AEM20" s="187"/>
      <c r="AEN20" s="187"/>
      <c r="AEO20" s="187"/>
      <c r="AEP20" s="187"/>
      <c r="AEQ20" s="187"/>
      <c r="AER20" s="187"/>
      <c r="AES20" s="187"/>
      <c r="AET20" s="187"/>
      <c r="AEU20" s="187"/>
      <c r="AEV20" s="187"/>
      <c r="AEW20" s="187"/>
      <c r="AEX20" s="187"/>
      <c r="AEY20" s="187"/>
      <c r="AEZ20" s="187"/>
      <c r="AFA20" s="187"/>
      <c r="AFB20" s="187"/>
      <c r="AFC20" s="187"/>
      <c r="AFD20" s="187"/>
      <c r="AFE20" s="187"/>
      <c r="AFF20" s="187"/>
      <c r="AFG20" s="187"/>
      <c r="AFH20" s="187"/>
      <c r="AFI20" s="187"/>
      <c r="AFJ20" s="187"/>
      <c r="AFK20" s="187"/>
      <c r="AFL20" s="187"/>
      <c r="AFM20" s="187"/>
      <c r="AFN20" s="187"/>
      <c r="AFO20" s="187"/>
      <c r="AFP20" s="187"/>
      <c r="AFQ20" s="187"/>
      <c r="AFR20" s="187"/>
      <c r="AFS20" s="187"/>
      <c r="AFT20" s="187"/>
      <c r="AFU20" s="187"/>
      <c r="AFV20" s="187"/>
      <c r="AFW20" s="187"/>
      <c r="AFX20" s="187"/>
      <c r="AFY20" s="187"/>
      <c r="AFZ20" s="187"/>
      <c r="AGA20" s="187"/>
      <c r="AGB20" s="187"/>
      <c r="AGC20" s="187"/>
      <c r="AGD20" s="187"/>
      <c r="AGE20" s="187"/>
      <c r="AGF20" s="187"/>
      <c r="AGG20" s="187"/>
      <c r="AGH20" s="187"/>
      <c r="AGI20" s="187"/>
      <c r="AGJ20" s="187"/>
      <c r="AGK20" s="187"/>
      <c r="AGL20" s="187"/>
      <c r="AGM20" s="187"/>
      <c r="AGN20" s="187"/>
      <c r="AGO20" s="187"/>
      <c r="AGP20" s="187"/>
      <c r="AGQ20" s="187"/>
      <c r="AGR20" s="187"/>
      <c r="AGS20" s="187"/>
      <c r="AGT20" s="187"/>
      <c r="AGU20" s="187"/>
      <c r="AGV20" s="187"/>
      <c r="AGW20" s="187"/>
      <c r="AGX20" s="187"/>
      <c r="AGY20" s="187"/>
      <c r="AGZ20" s="187"/>
      <c r="AHA20" s="187"/>
      <c r="AHB20" s="187"/>
      <c r="AHC20" s="187"/>
      <c r="AHD20" s="187"/>
      <c r="AHE20" s="187"/>
      <c r="AHF20" s="187"/>
      <c r="AHG20" s="187"/>
      <c r="AHH20" s="187"/>
      <c r="AHI20" s="187"/>
      <c r="AHJ20" s="187"/>
      <c r="AHK20" s="187"/>
      <c r="AHL20" s="187"/>
      <c r="AHM20" s="187"/>
      <c r="AHN20" s="187"/>
      <c r="AHO20" s="187"/>
      <c r="AHP20" s="187"/>
      <c r="AHQ20" s="187"/>
      <c r="AHR20" s="187"/>
      <c r="AHS20" s="187"/>
      <c r="AHT20" s="187"/>
      <c r="AHU20" s="187"/>
      <c r="AHV20" s="187"/>
      <c r="AHW20" s="187"/>
      <c r="AHX20" s="187"/>
      <c r="AHY20" s="187"/>
      <c r="AHZ20" s="187"/>
      <c r="AIA20" s="187"/>
      <c r="AIB20" s="187"/>
      <c r="AIC20" s="187"/>
      <c r="AID20" s="187"/>
      <c r="AIE20" s="187"/>
      <c r="AIF20" s="187"/>
      <c r="AIG20" s="187"/>
      <c r="AIH20" s="187"/>
      <c r="AII20" s="187"/>
      <c r="AIJ20" s="187"/>
      <c r="AIK20" s="187"/>
      <c r="AIL20" s="187"/>
      <c r="AIM20" s="187"/>
      <c r="AIN20" s="187"/>
      <c r="AIO20" s="187"/>
      <c r="AIP20" s="187"/>
      <c r="AIQ20" s="187"/>
      <c r="AIR20" s="187"/>
      <c r="AIS20" s="187"/>
      <c r="AIT20" s="187"/>
      <c r="AIU20" s="187"/>
      <c r="AIV20" s="187"/>
      <c r="AIW20" s="187"/>
      <c r="AIX20" s="187"/>
      <c r="AIY20" s="187"/>
      <c r="AIZ20" s="187"/>
      <c r="AJA20" s="187"/>
      <c r="AJB20" s="187"/>
      <c r="AJC20" s="187"/>
      <c r="AJD20" s="187"/>
      <c r="AJE20" s="187"/>
      <c r="AJF20" s="187"/>
      <c r="AJG20" s="187"/>
      <c r="AJH20" s="187"/>
      <c r="AJI20" s="187"/>
      <c r="AJJ20" s="187"/>
      <c r="AJK20" s="187"/>
      <c r="AJL20" s="187"/>
      <c r="AJM20" s="187"/>
      <c r="AJN20" s="187"/>
      <c r="AJO20" s="187"/>
      <c r="AJP20" s="187"/>
      <c r="AJQ20" s="187"/>
      <c r="AJR20" s="187"/>
      <c r="AJS20" s="187"/>
      <c r="AJT20" s="187"/>
      <c r="AJU20" s="187"/>
      <c r="AJV20" s="187"/>
      <c r="AJW20" s="187"/>
      <c r="AJX20" s="187"/>
      <c r="AJY20" s="187"/>
      <c r="AJZ20" s="187"/>
      <c r="AKA20" s="187"/>
      <c r="AKB20" s="187"/>
      <c r="AKC20" s="187"/>
      <c r="AKD20" s="187"/>
      <c r="AKE20" s="187"/>
      <c r="AKF20" s="187"/>
      <c r="AKG20" s="187"/>
      <c r="AKH20" s="187"/>
      <c r="AKI20" s="187"/>
      <c r="AKJ20" s="187"/>
      <c r="AKK20" s="187"/>
      <c r="AKL20" s="187"/>
      <c r="AKM20" s="187"/>
      <c r="AKN20" s="187"/>
      <c r="AKO20" s="187"/>
      <c r="AKP20" s="187"/>
      <c r="AKQ20" s="187"/>
      <c r="AKR20" s="187"/>
      <c r="AKS20" s="187"/>
      <c r="AKT20" s="187"/>
      <c r="AKU20" s="187"/>
      <c r="AKV20" s="187"/>
      <c r="AKW20" s="187"/>
      <c r="AKX20" s="187"/>
      <c r="AKY20" s="187"/>
      <c r="AKZ20" s="187"/>
      <c r="ALA20" s="187"/>
      <c r="ALB20" s="187"/>
      <c r="ALC20" s="187"/>
      <c r="ALD20" s="187"/>
      <c r="ALE20" s="187"/>
      <c r="ALF20" s="187"/>
      <c r="ALG20" s="187"/>
      <c r="ALH20" s="187"/>
      <c r="ALI20" s="187"/>
      <c r="ALJ20" s="187"/>
      <c r="ALK20" s="187"/>
      <c r="ALL20" s="187"/>
      <c r="ALM20" s="187"/>
      <c r="ALN20" s="187"/>
      <c r="ALO20" s="187"/>
      <c r="ALP20" s="187"/>
      <c r="ALQ20" s="187"/>
      <c r="ALR20" s="187"/>
      <c r="ALS20" s="187"/>
      <c r="ALT20" s="187"/>
      <c r="ALU20" s="187"/>
      <c r="ALV20" s="187"/>
      <c r="ALW20" s="187"/>
      <c r="ALX20" s="187"/>
      <c r="ALY20" s="187"/>
      <c r="ALZ20" s="187"/>
      <c r="AMA20" s="187"/>
      <c r="AMB20" s="187"/>
      <c r="AMC20" s="187"/>
      <c r="AMD20" s="187"/>
      <c r="AME20" s="187"/>
      <c r="AMF20" s="187"/>
      <c r="AMG20" s="187"/>
      <c r="AMH20" s="187"/>
      <c r="AMI20" s="187"/>
      <c r="AMJ20" s="187"/>
      <c r="AMK20" s="187"/>
      <c r="AML20" s="187"/>
      <c r="AMM20" s="187"/>
      <c r="AMN20" s="187"/>
      <c r="AMO20" s="187"/>
      <c r="AMP20" s="187"/>
      <c r="AMQ20" s="187"/>
      <c r="AMR20" s="187"/>
      <c r="AMS20" s="187"/>
      <c r="AMT20" s="187"/>
      <c r="AMU20" s="187"/>
      <c r="AMV20" s="187"/>
      <c r="AMW20" s="187"/>
      <c r="AMX20" s="187"/>
      <c r="AMY20" s="187"/>
      <c r="AMZ20" s="187"/>
      <c r="ANA20" s="187"/>
      <c r="ANB20" s="187"/>
      <c r="ANC20" s="187"/>
      <c r="AND20" s="187"/>
      <c r="ANE20" s="187"/>
      <c r="ANF20" s="187"/>
      <c r="ANG20" s="187"/>
      <c r="ANH20" s="187"/>
      <c r="ANI20" s="187"/>
      <c r="ANJ20" s="187"/>
      <c r="ANK20" s="187"/>
      <c r="ANL20" s="187"/>
      <c r="ANM20" s="187"/>
      <c r="ANN20" s="187"/>
      <c r="ANO20" s="187"/>
      <c r="ANP20" s="187"/>
      <c r="ANQ20" s="187"/>
      <c r="ANR20" s="187"/>
      <c r="ANS20" s="187"/>
      <c r="ANT20" s="187"/>
      <c r="ANU20" s="187"/>
      <c r="ANV20" s="187"/>
      <c r="ANW20" s="187"/>
      <c r="ANX20" s="187"/>
      <c r="ANY20" s="187"/>
      <c r="ANZ20" s="187"/>
      <c r="AOA20" s="187"/>
      <c r="AOB20" s="187"/>
      <c r="AOC20" s="187"/>
      <c r="AOD20" s="187"/>
      <c r="AOE20" s="187"/>
      <c r="AOF20" s="187"/>
      <c r="AOG20" s="187"/>
      <c r="AOH20" s="187"/>
      <c r="AOI20" s="187"/>
      <c r="AOJ20" s="187"/>
      <c r="AOK20" s="187"/>
      <c r="AOL20" s="187"/>
      <c r="AOM20" s="187"/>
      <c r="AON20" s="187"/>
      <c r="AOO20" s="187"/>
      <c r="AOP20" s="187"/>
      <c r="AOQ20" s="187"/>
      <c r="AOR20" s="187"/>
      <c r="AOS20" s="187"/>
      <c r="AOT20" s="187"/>
      <c r="AOU20" s="187"/>
      <c r="AOV20" s="187"/>
      <c r="AOW20" s="187"/>
      <c r="AOX20" s="187"/>
      <c r="AOY20" s="187"/>
      <c r="AOZ20" s="187"/>
      <c r="APA20" s="187"/>
      <c r="APB20" s="187"/>
      <c r="APC20" s="187"/>
      <c r="APD20" s="187"/>
      <c r="APE20" s="187"/>
      <c r="APF20" s="187"/>
      <c r="APG20" s="187"/>
      <c r="APH20" s="187"/>
      <c r="API20" s="187"/>
      <c r="APJ20" s="187"/>
      <c r="APK20" s="187"/>
      <c r="APL20" s="187"/>
      <c r="APM20" s="187"/>
      <c r="APN20" s="187"/>
      <c r="APO20" s="187"/>
      <c r="APP20" s="187"/>
      <c r="APQ20" s="187"/>
      <c r="APR20" s="187"/>
      <c r="APS20" s="187"/>
      <c r="APT20" s="187"/>
      <c r="APU20" s="187"/>
      <c r="APV20" s="187"/>
      <c r="APW20" s="187"/>
      <c r="APX20" s="187"/>
      <c r="APY20" s="187"/>
      <c r="APZ20" s="187"/>
      <c r="AQA20" s="187"/>
      <c r="AQB20" s="187"/>
      <c r="AQC20" s="187"/>
      <c r="AQD20" s="187"/>
      <c r="AQE20" s="187"/>
      <c r="AQF20" s="187"/>
      <c r="AQG20" s="187"/>
      <c r="AQH20" s="187"/>
      <c r="AQI20" s="187"/>
      <c r="AQJ20" s="187"/>
      <c r="AQK20" s="187"/>
      <c r="AQL20" s="187"/>
      <c r="AQM20" s="187"/>
      <c r="AQN20" s="187"/>
      <c r="AQO20" s="187"/>
      <c r="AQP20" s="187"/>
      <c r="AQQ20" s="187"/>
      <c r="AQR20" s="187"/>
      <c r="AQS20" s="187"/>
      <c r="AQT20" s="187"/>
      <c r="AQU20" s="187"/>
      <c r="AQV20" s="187"/>
      <c r="AQW20" s="187"/>
      <c r="AQX20" s="187"/>
      <c r="AQY20" s="187"/>
      <c r="AQZ20" s="187"/>
      <c r="ARA20" s="187"/>
      <c r="ARB20" s="187"/>
      <c r="ARC20" s="187"/>
      <c r="ARD20" s="187"/>
      <c r="ARE20" s="187"/>
      <c r="ARF20" s="187"/>
      <c r="ARG20" s="187"/>
      <c r="ARH20" s="187"/>
      <c r="ARI20" s="187"/>
      <c r="ARJ20" s="187"/>
      <c r="ARK20" s="187"/>
      <c r="ARL20" s="187"/>
      <c r="ARM20" s="187"/>
      <c r="ARN20" s="187"/>
      <c r="ARO20" s="187"/>
      <c r="ARP20" s="187"/>
      <c r="ARQ20" s="187"/>
      <c r="ARR20" s="187"/>
      <c r="ARS20" s="187"/>
      <c r="ART20" s="187"/>
      <c r="ARU20" s="187"/>
      <c r="ARV20" s="187"/>
      <c r="ARW20" s="187"/>
      <c r="ARX20" s="187"/>
      <c r="ARY20" s="187"/>
      <c r="ARZ20" s="187"/>
      <c r="ASA20" s="187"/>
      <c r="ASB20" s="187"/>
      <c r="ASC20" s="187"/>
      <c r="ASD20" s="187"/>
      <c r="ASE20" s="187"/>
      <c r="ASF20" s="187"/>
      <c r="ASG20" s="187"/>
      <c r="ASH20" s="187"/>
      <c r="ASI20" s="187"/>
      <c r="ASJ20" s="187"/>
      <c r="ASK20" s="187"/>
      <c r="ASL20" s="187"/>
      <c r="ASM20" s="187"/>
      <c r="ASN20" s="187"/>
      <c r="ASO20" s="187"/>
      <c r="ASP20" s="187"/>
      <c r="ASQ20" s="187"/>
      <c r="ASR20" s="187"/>
      <c r="ASS20" s="187"/>
      <c r="AST20" s="187"/>
      <c r="ASU20" s="187"/>
      <c r="ASV20" s="187"/>
      <c r="ASW20" s="187"/>
      <c r="ASX20" s="187"/>
      <c r="ASY20" s="187"/>
      <c r="ASZ20" s="187"/>
      <c r="ATA20" s="187"/>
      <c r="ATB20" s="187"/>
      <c r="ATC20" s="187"/>
      <c r="ATD20" s="187"/>
      <c r="ATE20" s="187"/>
      <c r="ATF20" s="187"/>
      <c r="ATG20" s="187"/>
      <c r="ATH20" s="187"/>
      <c r="ATI20" s="187"/>
      <c r="ATJ20" s="187"/>
      <c r="ATK20" s="187"/>
      <c r="ATL20" s="187"/>
      <c r="ATM20" s="187"/>
      <c r="ATN20" s="187"/>
      <c r="ATO20" s="187"/>
      <c r="ATP20" s="187"/>
      <c r="ATQ20" s="187"/>
      <c r="ATR20" s="187"/>
      <c r="ATS20" s="187"/>
      <c r="ATT20" s="187"/>
      <c r="ATU20" s="187"/>
      <c r="ATV20" s="187"/>
      <c r="ATW20" s="187"/>
      <c r="ATX20" s="187"/>
      <c r="ATY20" s="187"/>
      <c r="ATZ20" s="187"/>
      <c r="AUA20" s="187"/>
      <c r="AUB20" s="187"/>
      <c r="AUC20" s="187"/>
      <c r="AUD20" s="187"/>
      <c r="AUE20" s="187"/>
      <c r="AUF20" s="187"/>
      <c r="AUG20" s="187"/>
      <c r="AUH20" s="187"/>
      <c r="AUI20" s="187"/>
      <c r="AUJ20" s="187"/>
      <c r="AUK20" s="187"/>
      <c r="AUL20" s="187"/>
      <c r="AUM20" s="187"/>
      <c r="AUN20" s="187"/>
      <c r="AUO20" s="187"/>
      <c r="AUP20" s="187"/>
      <c r="AUQ20" s="187"/>
      <c r="AUR20" s="187"/>
      <c r="AUS20" s="187"/>
      <c r="AUT20" s="187"/>
      <c r="AUU20" s="187"/>
      <c r="AUV20" s="187"/>
      <c r="AUW20" s="187"/>
      <c r="AUX20" s="187"/>
      <c r="AUY20" s="187"/>
      <c r="AUZ20" s="187"/>
      <c r="AVA20" s="187"/>
      <c r="AVB20" s="187"/>
      <c r="AVC20" s="187"/>
      <c r="AVD20" s="187"/>
      <c r="AVE20" s="187"/>
      <c r="AVF20" s="187"/>
      <c r="AVG20" s="187"/>
      <c r="AVH20" s="187"/>
      <c r="AVI20" s="187"/>
      <c r="AVJ20" s="187"/>
      <c r="AVK20" s="187"/>
      <c r="AVL20" s="187"/>
      <c r="AVM20" s="187"/>
      <c r="AVN20" s="187"/>
      <c r="AVO20" s="187"/>
      <c r="AVP20" s="187"/>
      <c r="AVQ20" s="187"/>
      <c r="AVR20" s="187"/>
      <c r="AVS20" s="187"/>
      <c r="AVT20" s="187"/>
      <c r="AVU20" s="187"/>
      <c r="AVV20" s="187"/>
      <c r="AVW20" s="187"/>
      <c r="AVX20" s="187"/>
      <c r="AVY20" s="187"/>
      <c r="AVZ20" s="187"/>
      <c r="AWA20" s="187"/>
      <c r="AWB20" s="187"/>
      <c r="AWC20" s="187"/>
      <c r="AWD20" s="187"/>
      <c r="AWE20" s="187"/>
      <c r="AWF20" s="187"/>
      <c r="AWG20" s="187"/>
      <c r="AWH20" s="187"/>
      <c r="AWI20" s="187"/>
      <c r="AWJ20" s="187"/>
      <c r="AWK20" s="187"/>
      <c r="AWL20" s="187"/>
      <c r="AWM20" s="187"/>
      <c r="AWN20" s="187"/>
      <c r="AWO20" s="187"/>
      <c r="AWP20" s="187"/>
      <c r="AWQ20" s="187"/>
      <c r="AWR20" s="187"/>
      <c r="AWS20" s="187"/>
      <c r="AWT20" s="187"/>
      <c r="AWU20" s="187"/>
      <c r="AWV20" s="187"/>
      <c r="AWW20" s="187"/>
      <c r="AWX20" s="187"/>
      <c r="AWY20" s="187"/>
      <c r="AWZ20" s="187"/>
      <c r="AXA20" s="187"/>
      <c r="AXB20" s="187"/>
      <c r="AXC20" s="187"/>
      <c r="AXD20" s="187"/>
      <c r="AXE20" s="187"/>
      <c r="AXF20" s="187"/>
      <c r="AXG20" s="187"/>
      <c r="AXH20" s="187"/>
      <c r="AXI20" s="187"/>
      <c r="AXJ20" s="187"/>
      <c r="AXK20" s="187"/>
      <c r="AXL20" s="187"/>
      <c r="AXM20" s="187"/>
      <c r="AXN20" s="187"/>
      <c r="AXO20" s="187"/>
      <c r="AXP20" s="187"/>
      <c r="AXQ20" s="187"/>
      <c r="AXR20" s="187"/>
      <c r="AXS20" s="187"/>
      <c r="AXT20" s="187"/>
      <c r="AXU20" s="187"/>
      <c r="AXV20" s="187"/>
      <c r="AXW20" s="187"/>
      <c r="AXX20" s="187"/>
      <c r="AXY20" s="187"/>
      <c r="AXZ20" s="187"/>
      <c r="AYA20" s="187"/>
      <c r="AYB20" s="187"/>
      <c r="AYC20" s="187"/>
      <c r="AYD20" s="187"/>
      <c r="AYE20" s="187"/>
      <c r="AYF20" s="187"/>
      <c r="AYG20" s="187"/>
      <c r="AYH20" s="187"/>
      <c r="AYI20" s="187"/>
      <c r="AYJ20" s="187"/>
      <c r="AYK20" s="187"/>
      <c r="AYL20" s="187"/>
      <c r="AYM20" s="187"/>
      <c r="AYN20" s="187"/>
      <c r="AYO20" s="187"/>
      <c r="AYP20" s="187"/>
      <c r="AYQ20" s="187"/>
      <c r="AYR20" s="187"/>
      <c r="AYS20" s="187"/>
      <c r="AYT20" s="187"/>
      <c r="AYU20" s="187"/>
      <c r="AYV20" s="187"/>
      <c r="AYW20" s="187"/>
      <c r="AYX20" s="187"/>
      <c r="AYY20" s="187"/>
      <c r="AYZ20" s="187"/>
      <c r="AZA20" s="187"/>
      <c r="AZB20" s="187"/>
      <c r="AZC20" s="187"/>
      <c r="AZD20" s="187"/>
      <c r="AZE20" s="187"/>
      <c r="AZF20" s="187"/>
      <c r="AZG20" s="187"/>
      <c r="AZH20" s="187"/>
      <c r="AZI20" s="187"/>
      <c r="AZJ20" s="187"/>
      <c r="AZK20" s="187"/>
      <c r="AZL20" s="187"/>
      <c r="AZM20" s="187"/>
      <c r="AZN20" s="187"/>
      <c r="AZO20" s="187"/>
      <c r="AZP20" s="187"/>
      <c r="AZQ20" s="187"/>
      <c r="AZR20" s="187"/>
      <c r="AZS20" s="187"/>
      <c r="AZT20" s="187"/>
      <c r="AZU20" s="187"/>
      <c r="AZV20" s="187"/>
      <c r="AZW20" s="187"/>
      <c r="AZX20" s="187"/>
      <c r="AZY20" s="187"/>
      <c r="AZZ20" s="187"/>
      <c r="BAA20" s="187"/>
      <c r="BAB20" s="187"/>
      <c r="BAC20" s="187"/>
      <c r="BAD20" s="187"/>
      <c r="BAE20" s="187"/>
      <c r="BAF20" s="187"/>
      <c r="BAG20" s="187"/>
      <c r="BAH20" s="187"/>
      <c r="BAI20" s="187"/>
      <c r="BAJ20" s="187"/>
      <c r="BAK20" s="187"/>
      <c r="BAL20" s="187"/>
      <c r="BAM20" s="187"/>
      <c r="BAN20" s="187"/>
      <c r="BAO20" s="187"/>
      <c r="BAP20" s="187"/>
      <c r="BAQ20" s="187"/>
      <c r="BAR20" s="187"/>
      <c r="BAS20" s="187"/>
      <c r="BAT20" s="187"/>
      <c r="BAU20" s="187"/>
      <c r="BAV20" s="187"/>
      <c r="BAW20" s="187"/>
      <c r="BAX20" s="187"/>
      <c r="BAY20" s="187"/>
      <c r="BAZ20" s="187"/>
      <c r="BBA20" s="187"/>
      <c r="BBB20" s="187"/>
      <c r="BBC20" s="187"/>
      <c r="BBD20" s="187"/>
      <c r="BBE20" s="187"/>
      <c r="BBF20" s="187"/>
      <c r="BBG20" s="187"/>
      <c r="BBH20" s="187"/>
      <c r="BBI20" s="187"/>
      <c r="BBJ20" s="187"/>
      <c r="BBK20" s="187"/>
      <c r="BBL20" s="187"/>
      <c r="BBM20" s="187"/>
      <c r="BBN20" s="187"/>
      <c r="BBO20" s="187"/>
      <c r="BBP20" s="187"/>
      <c r="BBQ20" s="187"/>
      <c r="BBR20" s="187"/>
      <c r="BBS20" s="187"/>
      <c r="BBT20" s="187"/>
      <c r="BBU20" s="187"/>
      <c r="BBV20" s="187"/>
      <c r="BBW20" s="187"/>
      <c r="BBX20" s="187"/>
      <c r="BBY20" s="187"/>
      <c r="BBZ20" s="187"/>
      <c r="BCA20" s="187"/>
      <c r="BCB20" s="187"/>
      <c r="BCC20" s="187"/>
      <c r="BCD20" s="187"/>
      <c r="BCE20" s="187"/>
      <c r="BCF20" s="187"/>
      <c r="BCG20" s="187"/>
      <c r="BCH20" s="187"/>
      <c r="BCI20" s="187"/>
      <c r="BCJ20" s="187"/>
      <c r="BCK20" s="187"/>
      <c r="BCL20" s="187"/>
      <c r="BCM20" s="187"/>
      <c r="BCN20" s="187"/>
      <c r="BCO20" s="187"/>
      <c r="BCP20" s="187"/>
      <c r="BCQ20" s="187"/>
      <c r="BCR20" s="187"/>
      <c r="BCS20" s="187"/>
      <c r="BCT20" s="187"/>
      <c r="BCU20" s="187"/>
      <c r="BCV20" s="187"/>
      <c r="BCW20" s="187"/>
      <c r="BCX20" s="187"/>
      <c r="BCY20" s="187"/>
      <c r="BCZ20" s="187"/>
      <c r="BDA20" s="187"/>
      <c r="BDB20" s="187"/>
      <c r="BDC20" s="187"/>
      <c r="BDD20" s="187"/>
      <c r="BDE20" s="187"/>
      <c r="BDF20" s="187"/>
      <c r="BDG20" s="187"/>
      <c r="BDH20" s="187"/>
      <c r="BDI20" s="187"/>
      <c r="BDJ20" s="187"/>
      <c r="BDK20" s="187"/>
      <c r="BDL20" s="187"/>
      <c r="BDM20" s="187"/>
      <c r="BDN20" s="187"/>
      <c r="BDO20" s="187"/>
      <c r="BDP20" s="187"/>
      <c r="BDQ20" s="187"/>
      <c r="BDR20" s="187"/>
      <c r="BDS20" s="187"/>
      <c r="BDT20" s="187"/>
      <c r="BDU20" s="187"/>
      <c r="BDV20" s="187"/>
      <c r="BDW20" s="187"/>
      <c r="BDX20" s="187"/>
      <c r="BDY20" s="187"/>
      <c r="BDZ20" s="187"/>
      <c r="BEA20" s="187"/>
      <c r="BEB20" s="187"/>
      <c r="BEC20" s="187"/>
      <c r="BED20" s="187"/>
      <c r="BEE20" s="187"/>
      <c r="BEF20" s="187"/>
      <c r="BEG20" s="187"/>
      <c r="BEH20" s="187"/>
      <c r="BEI20" s="187"/>
      <c r="BEJ20" s="187"/>
      <c r="BEK20" s="187"/>
      <c r="BEL20" s="187"/>
      <c r="BEM20" s="187"/>
      <c r="BEN20" s="187"/>
      <c r="BEO20" s="187"/>
      <c r="BEP20" s="187"/>
      <c r="BEQ20" s="187"/>
      <c r="BER20" s="187"/>
      <c r="BES20" s="187"/>
      <c r="BET20" s="187"/>
      <c r="BEU20" s="187"/>
      <c r="BEV20" s="187"/>
      <c r="BEW20" s="187"/>
      <c r="BEX20" s="187"/>
      <c r="BEY20" s="187"/>
      <c r="BEZ20" s="187"/>
      <c r="BFA20" s="187"/>
      <c r="BFB20" s="187"/>
      <c r="BFC20" s="187"/>
      <c r="BFD20" s="187"/>
      <c r="BFE20" s="187"/>
      <c r="BFF20" s="187"/>
      <c r="BFG20" s="187"/>
      <c r="BFH20" s="187"/>
      <c r="BFI20" s="187"/>
      <c r="BFJ20" s="187"/>
      <c r="BFK20" s="187"/>
      <c r="BFL20" s="187"/>
      <c r="BFM20" s="187"/>
      <c r="BFN20" s="187"/>
      <c r="BFO20" s="187"/>
      <c r="BFP20" s="187"/>
      <c r="BFQ20" s="187"/>
      <c r="BFR20" s="187"/>
      <c r="BFS20" s="187"/>
      <c r="BFT20" s="187"/>
      <c r="BFU20" s="187"/>
      <c r="BFV20" s="187"/>
      <c r="BFW20" s="187"/>
      <c r="BFX20" s="187"/>
      <c r="BFY20" s="187"/>
      <c r="BFZ20" s="187"/>
      <c r="BGA20" s="187"/>
      <c r="BGB20" s="187"/>
      <c r="BGC20" s="187"/>
      <c r="BGD20" s="187"/>
      <c r="BGE20" s="187"/>
      <c r="BGF20" s="187"/>
      <c r="BGG20" s="187"/>
      <c r="BGH20" s="187"/>
      <c r="BGI20" s="187"/>
      <c r="BGJ20" s="187"/>
      <c r="BGK20" s="187"/>
      <c r="BGL20" s="187"/>
      <c r="BGM20" s="187"/>
      <c r="BGN20" s="187"/>
      <c r="BGO20" s="187"/>
      <c r="BGP20" s="187"/>
      <c r="BGQ20" s="187"/>
      <c r="BGR20" s="187"/>
      <c r="BGS20" s="187"/>
      <c r="BGT20" s="187"/>
      <c r="BGU20" s="187"/>
      <c r="BGV20" s="187"/>
      <c r="BGW20" s="187"/>
      <c r="BGX20" s="187"/>
      <c r="BGY20" s="187"/>
      <c r="BGZ20" s="187"/>
      <c r="BHA20" s="187"/>
      <c r="BHB20" s="187"/>
      <c r="BHC20" s="187"/>
      <c r="BHD20" s="187"/>
      <c r="BHE20" s="187"/>
      <c r="BHF20" s="187"/>
      <c r="BHG20" s="187"/>
      <c r="BHH20" s="187"/>
      <c r="BHI20" s="187"/>
      <c r="BHJ20" s="187"/>
      <c r="BHK20" s="187"/>
      <c r="BHL20" s="187"/>
      <c r="BHM20" s="187"/>
      <c r="BHN20" s="187"/>
      <c r="BHO20" s="187"/>
      <c r="BHP20" s="187"/>
      <c r="BHQ20" s="187"/>
      <c r="BHR20" s="187"/>
      <c r="BHS20" s="187"/>
      <c r="BHT20" s="187"/>
      <c r="BHU20" s="187"/>
      <c r="BHV20" s="187"/>
      <c r="BHW20" s="187"/>
      <c r="BHX20" s="187"/>
      <c r="BHY20" s="187"/>
      <c r="BHZ20" s="187"/>
      <c r="BIA20" s="187"/>
      <c r="BIB20" s="187"/>
      <c r="BIC20" s="187"/>
      <c r="BID20" s="187"/>
      <c r="BIE20" s="187"/>
      <c r="BIF20" s="187"/>
      <c r="BIG20" s="187"/>
      <c r="BIH20" s="187"/>
      <c r="BII20" s="187"/>
      <c r="BIJ20" s="187"/>
      <c r="BIK20" s="187"/>
      <c r="BIL20" s="187"/>
      <c r="BIM20" s="187"/>
      <c r="BIN20" s="187"/>
      <c r="BIO20" s="187"/>
      <c r="BIP20" s="187"/>
      <c r="BIQ20" s="187"/>
      <c r="BIR20" s="187"/>
      <c r="BIS20" s="187"/>
      <c r="BIT20" s="187"/>
      <c r="BIU20" s="187"/>
      <c r="BIV20" s="187"/>
      <c r="BIW20" s="187"/>
      <c r="BIX20" s="187"/>
      <c r="BIY20" s="187"/>
      <c r="BIZ20" s="187"/>
      <c r="BJA20" s="187"/>
      <c r="BJB20" s="187"/>
      <c r="BJC20" s="187"/>
      <c r="BJD20" s="187"/>
      <c r="BJE20" s="187"/>
      <c r="BJF20" s="187"/>
      <c r="BJG20" s="187"/>
      <c r="BJH20" s="187"/>
      <c r="BJI20" s="187"/>
      <c r="BJJ20" s="187"/>
      <c r="BJK20" s="187"/>
      <c r="BJL20" s="187"/>
      <c r="BJM20" s="187"/>
      <c r="BJN20" s="187"/>
      <c r="BJO20" s="187"/>
      <c r="BJP20" s="187"/>
      <c r="BJQ20" s="187"/>
      <c r="BJR20" s="187"/>
      <c r="BJS20" s="187"/>
      <c r="BJT20" s="187"/>
      <c r="BJU20" s="187"/>
      <c r="BJV20" s="187"/>
      <c r="BJW20" s="187"/>
      <c r="BJX20" s="187"/>
      <c r="BJY20" s="187"/>
      <c r="BJZ20" s="187"/>
      <c r="BKA20" s="187"/>
      <c r="BKB20" s="187"/>
      <c r="BKC20" s="187"/>
      <c r="BKD20" s="187"/>
      <c r="BKE20" s="187"/>
      <c r="BKF20" s="187"/>
      <c r="BKG20" s="187"/>
      <c r="BKH20" s="187"/>
      <c r="BKI20" s="187"/>
      <c r="BKJ20" s="187"/>
      <c r="BKK20" s="187"/>
      <c r="BKL20" s="187"/>
      <c r="BKM20" s="187"/>
      <c r="BKN20" s="187"/>
      <c r="BKO20" s="187"/>
      <c r="BKP20" s="187"/>
      <c r="BKQ20" s="187"/>
      <c r="BKR20" s="187"/>
      <c r="BKS20" s="187"/>
      <c r="BKT20" s="187"/>
      <c r="BKU20" s="187"/>
      <c r="BKV20" s="187"/>
      <c r="BKW20" s="187"/>
      <c r="BKX20" s="187"/>
      <c r="BKY20" s="187"/>
      <c r="BKZ20" s="187"/>
      <c r="BLA20" s="187"/>
      <c r="BLB20" s="187"/>
      <c r="BLC20" s="187"/>
      <c r="BLD20" s="187"/>
      <c r="BLE20" s="187"/>
      <c r="BLF20" s="187"/>
      <c r="BLG20" s="187"/>
      <c r="BLH20" s="187"/>
      <c r="BLI20" s="187"/>
      <c r="BLJ20" s="187"/>
      <c r="BLK20" s="187"/>
      <c r="BLL20" s="187"/>
      <c r="BLM20" s="187"/>
      <c r="BLN20" s="187"/>
      <c r="BLO20" s="187"/>
      <c r="BLP20" s="187"/>
      <c r="BLQ20" s="187"/>
      <c r="BLR20" s="187"/>
      <c r="BLS20" s="187"/>
      <c r="BLT20" s="187"/>
      <c r="BLU20" s="187"/>
      <c r="BLV20" s="187"/>
      <c r="BLW20" s="187"/>
      <c r="BLX20" s="187"/>
      <c r="BLY20" s="187"/>
      <c r="BLZ20" s="187"/>
      <c r="BMA20" s="187"/>
      <c r="BMB20" s="187"/>
      <c r="BMC20" s="187"/>
      <c r="BMD20" s="187"/>
      <c r="BME20" s="187"/>
      <c r="BMF20" s="187"/>
      <c r="BMG20" s="187"/>
      <c r="BMH20" s="187"/>
      <c r="BMI20" s="187"/>
      <c r="BMJ20" s="187"/>
      <c r="BMK20" s="187"/>
      <c r="BML20" s="187"/>
      <c r="BMM20" s="187"/>
      <c r="BMN20" s="187"/>
      <c r="BMO20" s="187"/>
      <c r="BMP20" s="187"/>
      <c r="BMQ20" s="187"/>
      <c r="BMR20" s="187"/>
      <c r="BMS20" s="187"/>
      <c r="BMT20" s="187"/>
      <c r="BMU20" s="187"/>
      <c r="BMV20" s="187"/>
      <c r="BMW20" s="187"/>
      <c r="BMX20" s="187"/>
      <c r="BMY20" s="187"/>
      <c r="BMZ20" s="187"/>
      <c r="BNA20" s="187"/>
      <c r="BNB20" s="187"/>
      <c r="BNC20" s="187"/>
      <c r="BND20" s="187"/>
      <c r="BNE20" s="187"/>
      <c r="BNF20" s="187"/>
      <c r="BNG20" s="187"/>
      <c r="BNH20" s="187"/>
      <c r="BNI20" s="187"/>
      <c r="BNJ20" s="187"/>
      <c r="BNK20" s="187"/>
      <c r="BNL20" s="187"/>
      <c r="BNM20" s="187"/>
      <c r="BNN20" s="187"/>
      <c r="BNO20" s="187"/>
      <c r="BNP20" s="187"/>
      <c r="BNQ20" s="187"/>
      <c r="BNR20" s="187"/>
      <c r="BNS20" s="187"/>
      <c r="BNT20" s="187"/>
      <c r="BNU20" s="187"/>
      <c r="BNV20" s="187"/>
      <c r="BNW20" s="187"/>
      <c r="BNX20" s="187"/>
      <c r="BNY20" s="187"/>
      <c r="BNZ20" s="187"/>
      <c r="BOA20" s="187"/>
      <c r="BOB20" s="187"/>
      <c r="BOC20" s="187"/>
      <c r="BOD20" s="187"/>
      <c r="BOE20" s="187"/>
      <c r="BOF20" s="187"/>
      <c r="BOG20" s="187"/>
      <c r="BOH20" s="187"/>
      <c r="BOI20" s="187"/>
      <c r="BOJ20" s="187"/>
      <c r="BOK20" s="187"/>
      <c r="BOL20" s="187"/>
      <c r="BOM20" s="187"/>
      <c r="BON20" s="187"/>
      <c r="BOO20" s="187"/>
      <c r="BOP20" s="187"/>
      <c r="BOQ20" s="187"/>
      <c r="BOR20" s="187"/>
      <c r="BOS20" s="187"/>
      <c r="BOT20" s="187"/>
      <c r="BOU20" s="187"/>
      <c r="BOV20" s="187"/>
      <c r="BOW20" s="187"/>
      <c r="BOX20" s="187"/>
      <c r="BOY20" s="187"/>
      <c r="BOZ20" s="187"/>
      <c r="BPA20" s="187"/>
      <c r="BPB20" s="187"/>
      <c r="BPC20" s="187"/>
      <c r="BPD20" s="187"/>
      <c r="BPE20" s="187"/>
      <c r="BPF20" s="187"/>
      <c r="BPG20" s="187"/>
      <c r="BPH20" s="187"/>
      <c r="BPI20" s="187"/>
      <c r="BPJ20" s="187"/>
      <c r="BPK20" s="187"/>
      <c r="BPL20" s="187"/>
      <c r="BPM20" s="187"/>
      <c r="BPN20" s="187"/>
      <c r="BPO20" s="187"/>
      <c r="BPP20" s="187"/>
      <c r="BPQ20" s="187"/>
      <c r="BPR20" s="187"/>
      <c r="BPS20" s="187"/>
      <c r="BPT20" s="187"/>
      <c r="BPU20" s="187"/>
      <c r="BPV20" s="187"/>
      <c r="BPW20" s="187"/>
      <c r="BPX20" s="187"/>
      <c r="BPY20" s="187"/>
      <c r="BPZ20" s="187"/>
      <c r="BQA20" s="187"/>
      <c r="BQB20" s="187"/>
      <c r="BQC20" s="187"/>
      <c r="BQD20" s="187"/>
      <c r="BQE20" s="187"/>
      <c r="BQF20" s="187"/>
      <c r="BQG20" s="187"/>
      <c r="BQH20" s="187"/>
      <c r="BQI20" s="187"/>
      <c r="BQJ20" s="187"/>
      <c r="BQK20" s="187"/>
      <c r="BQL20" s="187"/>
      <c r="BQM20" s="187"/>
      <c r="BQN20" s="187"/>
      <c r="BQO20" s="187"/>
      <c r="BQP20" s="187"/>
      <c r="BQQ20" s="187"/>
      <c r="BQR20" s="187"/>
      <c r="BQS20" s="187"/>
      <c r="BQT20" s="187"/>
      <c r="BQU20" s="187"/>
      <c r="BQV20" s="187"/>
      <c r="BQW20" s="187"/>
      <c r="BQX20" s="187"/>
      <c r="BQY20" s="187"/>
      <c r="BQZ20" s="187"/>
      <c r="BRA20" s="187"/>
      <c r="BRB20" s="187"/>
      <c r="BRC20" s="187"/>
      <c r="BRD20" s="187"/>
      <c r="BRE20" s="187"/>
      <c r="BRF20" s="187"/>
      <c r="BRG20" s="187"/>
      <c r="BRH20" s="187"/>
      <c r="BRI20" s="187"/>
      <c r="BRJ20" s="187"/>
      <c r="BRK20" s="187"/>
      <c r="BRL20" s="187"/>
      <c r="BRM20" s="187"/>
      <c r="BRN20" s="187"/>
      <c r="BRO20" s="187"/>
      <c r="BRP20" s="187"/>
      <c r="BRQ20" s="187"/>
      <c r="BRR20" s="187"/>
      <c r="BRS20" s="187"/>
      <c r="BRT20" s="187"/>
      <c r="BRU20" s="187"/>
      <c r="BRV20" s="187"/>
      <c r="BRW20" s="187"/>
      <c r="BRX20" s="187"/>
      <c r="BRY20" s="187"/>
      <c r="BRZ20" s="187"/>
      <c r="BSA20" s="187"/>
      <c r="BSB20" s="187"/>
      <c r="BSC20" s="187"/>
      <c r="BSD20" s="187"/>
      <c r="BSE20" s="187"/>
      <c r="BSF20" s="187"/>
      <c r="BSG20" s="187"/>
      <c r="BSH20" s="187"/>
      <c r="BSI20" s="187"/>
      <c r="BSJ20" s="187"/>
      <c r="BSK20" s="187"/>
      <c r="BSL20" s="187"/>
      <c r="BSM20" s="187"/>
      <c r="BSN20" s="187"/>
      <c r="BSO20" s="187"/>
      <c r="BSP20" s="187"/>
      <c r="BSQ20" s="187"/>
      <c r="BSR20" s="187"/>
      <c r="BSS20" s="187"/>
      <c r="BST20" s="187"/>
      <c r="BSU20" s="187"/>
      <c r="BSV20" s="187"/>
      <c r="BSW20" s="187"/>
      <c r="BSX20" s="187"/>
      <c r="BSY20" s="187"/>
      <c r="BSZ20" s="187"/>
      <c r="BTA20" s="187"/>
      <c r="BTB20" s="187"/>
      <c r="BTC20" s="187"/>
      <c r="BTD20" s="187"/>
      <c r="BTE20" s="187"/>
      <c r="BTF20" s="187"/>
      <c r="BTG20" s="187"/>
      <c r="BTH20" s="187"/>
      <c r="BTI20" s="187"/>
      <c r="BTJ20" s="187"/>
      <c r="BTK20" s="187"/>
      <c r="BTL20" s="187"/>
      <c r="BTM20" s="187"/>
      <c r="BTN20" s="187"/>
      <c r="BTO20" s="187"/>
      <c r="BTP20" s="187"/>
      <c r="BTQ20" s="187"/>
      <c r="BTR20" s="187"/>
      <c r="BTS20" s="187"/>
      <c r="BTT20" s="187"/>
      <c r="BTU20" s="187"/>
      <c r="BTV20" s="187"/>
      <c r="BTW20" s="187"/>
      <c r="BTX20" s="187"/>
      <c r="BTY20" s="187"/>
      <c r="BTZ20" s="187"/>
      <c r="BUA20" s="187"/>
      <c r="BUB20" s="187"/>
      <c r="BUC20" s="187"/>
      <c r="BUD20" s="187"/>
      <c r="BUE20" s="187"/>
      <c r="BUF20" s="187"/>
      <c r="BUG20" s="187"/>
      <c r="BUH20" s="187"/>
      <c r="BUI20" s="187"/>
      <c r="BUJ20" s="187"/>
      <c r="BUK20" s="187"/>
      <c r="BUL20" s="187"/>
      <c r="BUM20" s="187"/>
      <c r="BUN20" s="187"/>
      <c r="BUO20" s="187"/>
      <c r="BUP20" s="187"/>
      <c r="BUQ20" s="187"/>
      <c r="BUR20" s="187"/>
      <c r="BUS20" s="187"/>
      <c r="BUT20" s="187"/>
      <c r="BUU20" s="187"/>
      <c r="BUV20" s="187"/>
      <c r="BUW20" s="187"/>
      <c r="BUX20" s="187"/>
      <c r="BUY20" s="187"/>
      <c r="BUZ20" s="187"/>
      <c r="BVA20" s="187"/>
      <c r="BVB20" s="187"/>
      <c r="BVC20" s="187"/>
      <c r="BVD20" s="187"/>
      <c r="BVE20" s="187"/>
      <c r="BVF20" s="187"/>
      <c r="BVG20" s="187"/>
      <c r="BVH20" s="187"/>
      <c r="BVI20" s="187"/>
      <c r="BVJ20" s="187"/>
      <c r="BVK20" s="187"/>
      <c r="BVL20" s="187"/>
      <c r="BVM20" s="187"/>
      <c r="BVN20" s="187"/>
      <c r="BVO20" s="187"/>
      <c r="BVP20" s="187"/>
      <c r="BVQ20" s="187"/>
      <c r="BVR20" s="187"/>
      <c r="BVS20" s="187"/>
      <c r="BVT20" s="187"/>
      <c r="BVU20" s="187"/>
      <c r="BVV20" s="187"/>
      <c r="BVW20" s="187"/>
      <c r="BVX20" s="187"/>
      <c r="BVY20" s="187"/>
      <c r="BVZ20" s="187"/>
      <c r="BWA20" s="187"/>
      <c r="BWB20" s="187"/>
      <c r="BWC20" s="187"/>
      <c r="BWD20" s="187"/>
      <c r="BWE20" s="187"/>
      <c r="BWF20" s="187"/>
      <c r="BWG20" s="187"/>
      <c r="BWH20" s="187"/>
      <c r="BWI20" s="187"/>
      <c r="BWJ20" s="187"/>
      <c r="BWK20" s="187"/>
      <c r="BWL20" s="187"/>
      <c r="BWM20" s="187"/>
      <c r="BWN20" s="187"/>
      <c r="BWO20" s="187"/>
      <c r="BWP20" s="187"/>
      <c r="BWQ20" s="187"/>
      <c r="BWR20" s="187"/>
      <c r="BWS20" s="187"/>
      <c r="BWT20" s="187"/>
      <c r="BWU20" s="187"/>
      <c r="BWV20" s="187"/>
      <c r="BWW20" s="187"/>
      <c r="BWX20" s="187"/>
      <c r="BWY20" s="187"/>
      <c r="BWZ20" s="187"/>
      <c r="BXA20" s="187"/>
      <c r="BXB20" s="187"/>
      <c r="BXC20" s="187"/>
      <c r="BXD20" s="187"/>
      <c r="BXE20" s="187"/>
      <c r="BXF20" s="187"/>
      <c r="BXG20" s="187"/>
      <c r="BXH20" s="187"/>
      <c r="BXI20" s="187"/>
      <c r="BXJ20" s="187"/>
      <c r="BXK20" s="187"/>
      <c r="BXL20" s="187"/>
      <c r="BXM20" s="187"/>
      <c r="BXN20" s="187"/>
      <c r="BXO20" s="187"/>
      <c r="BXP20" s="187"/>
      <c r="BXQ20" s="187"/>
      <c r="BXR20" s="187"/>
      <c r="BXS20" s="187"/>
      <c r="BXT20" s="187"/>
      <c r="BXU20" s="187"/>
      <c r="BXV20" s="187"/>
      <c r="BXW20" s="187"/>
      <c r="BXX20" s="187"/>
      <c r="BXY20" s="187"/>
      <c r="BXZ20" s="187"/>
      <c r="BYA20" s="187"/>
      <c r="BYB20" s="187"/>
      <c r="BYC20" s="187"/>
      <c r="BYD20" s="187"/>
      <c r="BYE20" s="187"/>
      <c r="BYF20" s="187"/>
      <c r="BYG20" s="187"/>
      <c r="BYH20" s="187"/>
      <c r="BYI20" s="187"/>
      <c r="BYJ20" s="187"/>
      <c r="BYK20" s="187"/>
      <c r="BYL20" s="187"/>
      <c r="BYM20" s="187"/>
      <c r="BYN20" s="187"/>
      <c r="BYO20" s="187"/>
      <c r="BYP20" s="187"/>
      <c r="BYQ20" s="187"/>
      <c r="BYR20" s="187"/>
      <c r="BYS20" s="187"/>
      <c r="BYT20" s="187"/>
      <c r="BYU20" s="187"/>
      <c r="BYV20" s="187"/>
      <c r="BYW20" s="187"/>
      <c r="BYX20" s="187"/>
      <c r="BYY20" s="187"/>
      <c r="BYZ20" s="187"/>
      <c r="BZA20" s="187"/>
      <c r="BZB20" s="187"/>
      <c r="BZC20" s="187"/>
      <c r="BZD20" s="187"/>
      <c r="BZE20" s="187"/>
      <c r="BZF20" s="187"/>
      <c r="BZG20" s="187"/>
      <c r="BZH20" s="187"/>
      <c r="BZI20" s="187"/>
      <c r="BZJ20" s="187"/>
      <c r="BZK20" s="187"/>
      <c r="BZL20" s="187"/>
      <c r="BZM20" s="187"/>
      <c r="BZN20" s="187"/>
      <c r="BZO20" s="187"/>
      <c r="BZP20" s="187"/>
      <c r="BZQ20" s="187"/>
      <c r="BZR20" s="187"/>
      <c r="BZS20" s="187"/>
      <c r="BZT20" s="187"/>
      <c r="BZU20" s="187"/>
      <c r="BZV20" s="187"/>
      <c r="BZW20" s="187"/>
      <c r="BZX20" s="187"/>
      <c r="BZY20" s="187"/>
      <c r="BZZ20" s="187"/>
      <c r="CAA20" s="187"/>
      <c r="CAB20" s="187"/>
      <c r="CAC20" s="187"/>
      <c r="CAD20" s="187"/>
      <c r="CAE20" s="187"/>
      <c r="CAF20" s="187"/>
      <c r="CAG20" s="187"/>
      <c r="CAH20" s="187"/>
      <c r="CAI20" s="187"/>
      <c r="CAJ20" s="187"/>
      <c r="CAK20" s="187"/>
      <c r="CAL20" s="187"/>
      <c r="CAM20" s="187"/>
      <c r="CAN20" s="187"/>
      <c r="CAO20" s="187"/>
      <c r="CAP20" s="187"/>
      <c r="CAQ20" s="187"/>
      <c r="CAR20" s="187"/>
      <c r="CAS20" s="187"/>
      <c r="CAT20" s="187"/>
      <c r="CAU20" s="187"/>
      <c r="CAV20" s="187"/>
      <c r="CAW20" s="187"/>
      <c r="CAX20" s="187"/>
      <c r="CAY20" s="187"/>
      <c r="CAZ20" s="187"/>
      <c r="CBA20" s="187"/>
      <c r="CBB20" s="187"/>
      <c r="CBC20" s="187"/>
      <c r="CBD20" s="187"/>
      <c r="CBE20" s="187"/>
      <c r="CBF20" s="187"/>
      <c r="CBG20" s="187"/>
      <c r="CBH20" s="187"/>
      <c r="CBI20" s="187"/>
      <c r="CBJ20" s="187"/>
      <c r="CBK20" s="187"/>
      <c r="CBL20" s="187"/>
      <c r="CBM20" s="187"/>
      <c r="CBN20" s="187"/>
      <c r="CBO20" s="187"/>
      <c r="CBP20" s="187"/>
      <c r="CBQ20" s="187"/>
      <c r="CBR20" s="187"/>
      <c r="CBS20" s="187"/>
      <c r="CBT20" s="187"/>
      <c r="CBU20" s="187"/>
      <c r="CBV20" s="187"/>
      <c r="CBW20" s="187"/>
      <c r="CBX20" s="187"/>
      <c r="CBY20" s="187"/>
      <c r="CBZ20" s="187"/>
      <c r="CCA20" s="187"/>
      <c r="CCB20" s="187"/>
      <c r="CCC20" s="187"/>
      <c r="CCD20" s="187"/>
      <c r="CCE20" s="187"/>
      <c r="CCF20" s="187"/>
      <c r="CCG20" s="187"/>
      <c r="CCH20" s="187"/>
      <c r="CCI20" s="187"/>
      <c r="CCJ20" s="187"/>
      <c r="CCK20" s="187"/>
      <c r="CCL20" s="187"/>
      <c r="CCM20" s="187"/>
      <c r="CCN20" s="187"/>
      <c r="CCO20" s="187"/>
      <c r="CCP20" s="187"/>
      <c r="CCQ20" s="187"/>
      <c r="CCR20" s="187"/>
      <c r="CCS20" s="187"/>
      <c r="CCT20" s="187"/>
      <c r="CCU20" s="187"/>
      <c r="CCV20" s="187"/>
      <c r="CCW20" s="187"/>
      <c r="CCX20" s="187"/>
      <c r="CCY20" s="187"/>
      <c r="CCZ20" s="187"/>
      <c r="CDA20" s="187"/>
      <c r="CDB20" s="187"/>
      <c r="CDC20" s="187"/>
      <c r="CDD20" s="187"/>
      <c r="CDE20" s="187"/>
      <c r="CDF20" s="187"/>
      <c r="CDG20" s="187"/>
      <c r="CDH20" s="187"/>
      <c r="CDI20" s="187"/>
      <c r="CDJ20" s="187"/>
      <c r="CDK20" s="187"/>
      <c r="CDL20" s="187"/>
      <c r="CDM20" s="187"/>
      <c r="CDN20" s="187"/>
      <c r="CDO20" s="187"/>
      <c r="CDP20" s="187"/>
      <c r="CDQ20" s="187"/>
      <c r="CDR20" s="187"/>
      <c r="CDS20" s="187"/>
      <c r="CDT20" s="187"/>
      <c r="CDU20" s="187"/>
      <c r="CDV20" s="187"/>
      <c r="CDW20" s="187"/>
      <c r="CDX20" s="187"/>
      <c r="CDY20" s="187"/>
      <c r="CDZ20" s="187"/>
      <c r="CEA20" s="187"/>
      <c r="CEB20" s="187"/>
      <c r="CEC20" s="187"/>
      <c r="CED20" s="187"/>
      <c r="CEE20" s="187"/>
      <c r="CEF20" s="187"/>
      <c r="CEG20" s="187"/>
      <c r="CEH20" s="187"/>
      <c r="CEI20" s="187"/>
      <c r="CEJ20" s="187"/>
      <c r="CEK20" s="187"/>
      <c r="CEL20" s="187"/>
      <c r="CEM20" s="187"/>
      <c r="CEN20" s="187"/>
      <c r="CEO20" s="187"/>
      <c r="CEP20" s="187"/>
      <c r="CEQ20" s="187"/>
      <c r="CER20" s="187"/>
      <c r="CES20" s="187"/>
      <c r="CET20" s="187"/>
      <c r="CEU20" s="187"/>
      <c r="CEV20" s="187"/>
      <c r="CEW20" s="187"/>
      <c r="CEX20" s="187"/>
      <c r="CEY20" s="187"/>
      <c r="CEZ20" s="187"/>
      <c r="CFA20" s="187"/>
      <c r="CFB20" s="187"/>
      <c r="CFC20" s="187"/>
      <c r="CFD20" s="187"/>
      <c r="CFE20" s="187"/>
      <c r="CFF20" s="187"/>
      <c r="CFG20" s="187"/>
      <c r="CFH20" s="187"/>
      <c r="CFI20" s="187"/>
      <c r="CFJ20" s="187"/>
      <c r="CFK20" s="187"/>
      <c r="CFL20" s="187"/>
      <c r="CFM20" s="187"/>
      <c r="CFN20" s="187"/>
      <c r="CFO20" s="187"/>
      <c r="CFP20" s="187"/>
      <c r="CFQ20" s="187"/>
      <c r="CFR20" s="187"/>
      <c r="CFS20" s="187"/>
      <c r="CFT20" s="187"/>
      <c r="CFU20" s="187"/>
      <c r="CFV20" s="187"/>
      <c r="CFW20" s="187"/>
      <c r="CFX20" s="187"/>
      <c r="CFY20" s="187"/>
      <c r="CFZ20" s="187"/>
      <c r="CGA20" s="187"/>
      <c r="CGB20" s="187"/>
      <c r="CGC20" s="187"/>
      <c r="CGD20" s="187"/>
      <c r="CGE20" s="187"/>
      <c r="CGF20" s="187"/>
      <c r="CGG20" s="187"/>
      <c r="CGH20" s="187"/>
      <c r="CGI20" s="187"/>
      <c r="CGJ20" s="187"/>
      <c r="CGK20" s="187"/>
      <c r="CGL20" s="187"/>
      <c r="CGM20" s="187"/>
      <c r="CGN20" s="187"/>
      <c r="CGO20" s="187"/>
      <c r="CGP20" s="187"/>
      <c r="CGQ20" s="187"/>
      <c r="CGR20" s="187"/>
      <c r="CGS20" s="187"/>
      <c r="CGT20" s="187"/>
      <c r="CGU20" s="187"/>
      <c r="CGV20" s="187"/>
      <c r="CGW20" s="187"/>
      <c r="CGX20" s="187"/>
      <c r="CGY20" s="187"/>
      <c r="CGZ20" s="187"/>
      <c r="CHA20" s="187"/>
      <c r="CHB20" s="187"/>
      <c r="CHC20" s="187"/>
      <c r="CHD20" s="187"/>
      <c r="CHE20" s="187"/>
      <c r="CHF20" s="187"/>
      <c r="CHG20" s="187"/>
      <c r="CHH20" s="187"/>
      <c r="CHI20" s="187"/>
      <c r="CHJ20" s="187"/>
      <c r="CHK20" s="187"/>
      <c r="CHL20" s="187"/>
      <c r="CHM20" s="187"/>
      <c r="CHN20" s="187"/>
      <c r="CHO20" s="187"/>
      <c r="CHP20" s="187"/>
      <c r="CHQ20" s="187"/>
      <c r="CHR20" s="187"/>
      <c r="CHS20" s="187"/>
      <c r="CHT20" s="187"/>
      <c r="CHU20" s="187"/>
      <c r="CHV20" s="187"/>
      <c r="CHW20" s="187"/>
      <c r="CHX20" s="187"/>
      <c r="CHY20" s="187"/>
      <c r="CHZ20" s="187"/>
      <c r="CIA20" s="187"/>
      <c r="CIB20" s="187"/>
      <c r="CIC20" s="187"/>
      <c r="CID20" s="187"/>
      <c r="CIE20" s="187"/>
      <c r="CIF20" s="187"/>
      <c r="CIG20" s="187"/>
      <c r="CIH20" s="187"/>
      <c r="CII20" s="187"/>
      <c r="CIJ20" s="187"/>
      <c r="CIK20" s="187"/>
      <c r="CIL20" s="187"/>
      <c r="CIM20" s="187"/>
      <c r="CIN20" s="187"/>
      <c r="CIO20" s="187"/>
      <c r="CIP20" s="187"/>
      <c r="CIQ20" s="187"/>
      <c r="CIR20" s="187"/>
      <c r="CIS20" s="187"/>
      <c r="CIT20" s="187"/>
      <c r="CIU20" s="187"/>
      <c r="CIV20" s="187"/>
      <c r="CIW20" s="187"/>
      <c r="CIX20" s="187"/>
      <c r="CIY20" s="187"/>
      <c r="CIZ20" s="187"/>
      <c r="CJA20" s="187"/>
      <c r="CJB20" s="187"/>
      <c r="CJC20" s="187"/>
      <c r="CJD20" s="187"/>
      <c r="CJE20" s="187"/>
      <c r="CJF20" s="187"/>
      <c r="CJG20" s="187"/>
      <c r="CJH20" s="187"/>
      <c r="CJI20" s="187"/>
      <c r="CJJ20" s="187"/>
      <c r="CJK20" s="187"/>
      <c r="CJL20" s="187"/>
      <c r="CJM20" s="187"/>
      <c r="CJN20" s="187"/>
      <c r="CJO20" s="187"/>
      <c r="CJP20" s="187"/>
      <c r="CJQ20" s="187"/>
      <c r="CJR20" s="187"/>
      <c r="CJS20" s="187"/>
      <c r="CJT20" s="187"/>
      <c r="CJU20" s="187"/>
      <c r="CJV20" s="187"/>
      <c r="CJW20" s="187"/>
      <c r="CJX20" s="187"/>
      <c r="CJY20" s="187"/>
      <c r="CJZ20" s="187"/>
      <c r="CKA20" s="187"/>
      <c r="CKB20" s="187"/>
      <c r="CKC20" s="187"/>
      <c r="CKD20" s="187"/>
      <c r="CKE20" s="187"/>
      <c r="CKF20" s="187"/>
      <c r="CKG20" s="187"/>
      <c r="CKH20" s="187"/>
      <c r="CKI20" s="187"/>
      <c r="CKJ20" s="187"/>
      <c r="CKK20" s="187"/>
      <c r="CKL20" s="187"/>
      <c r="CKM20" s="187"/>
      <c r="CKN20" s="187"/>
      <c r="CKO20" s="187"/>
      <c r="CKP20" s="187"/>
      <c r="CKQ20" s="187"/>
      <c r="CKR20" s="187"/>
      <c r="CKS20" s="187"/>
      <c r="CKT20" s="187"/>
      <c r="CKU20" s="187"/>
      <c r="CKV20" s="187"/>
      <c r="CKW20" s="187"/>
      <c r="CKX20" s="187"/>
      <c r="CKY20" s="187"/>
      <c r="CKZ20" s="187"/>
      <c r="CLA20" s="187"/>
      <c r="CLB20" s="187"/>
      <c r="CLC20" s="187"/>
      <c r="CLD20" s="187"/>
      <c r="CLE20" s="187"/>
      <c r="CLF20" s="187"/>
      <c r="CLG20" s="187"/>
      <c r="CLH20" s="187"/>
      <c r="CLI20" s="187"/>
      <c r="CLJ20" s="187"/>
      <c r="CLK20" s="187"/>
      <c r="CLL20" s="187"/>
      <c r="CLM20" s="187"/>
      <c r="CLN20" s="187"/>
      <c r="CLO20" s="187"/>
      <c r="CLP20" s="187"/>
      <c r="CLQ20" s="187"/>
      <c r="CLR20" s="187"/>
      <c r="CLS20" s="187"/>
      <c r="CLT20" s="187"/>
      <c r="CLU20" s="187"/>
      <c r="CLV20" s="187"/>
      <c r="CLW20" s="187"/>
      <c r="CLX20" s="187"/>
      <c r="CLY20" s="187"/>
      <c r="CLZ20" s="187"/>
      <c r="CMA20" s="187"/>
      <c r="CMB20" s="187"/>
      <c r="CMC20" s="187"/>
      <c r="CMD20" s="187"/>
      <c r="CME20" s="187"/>
      <c r="CMF20" s="187"/>
      <c r="CMG20" s="187"/>
      <c r="CMH20" s="187"/>
      <c r="CMI20" s="187"/>
      <c r="CMJ20" s="187"/>
      <c r="CMK20" s="187"/>
      <c r="CML20" s="187"/>
      <c r="CMM20" s="187"/>
      <c r="CMN20" s="187"/>
      <c r="CMO20" s="187"/>
      <c r="CMP20" s="187"/>
      <c r="CMQ20" s="187"/>
      <c r="CMR20" s="187"/>
      <c r="CMS20" s="187"/>
      <c r="CMT20" s="187"/>
      <c r="CMU20" s="187"/>
      <c r="CMV20" s="187"/>
      <c r="CMW20" s="187"/>
      <c r="CMX20" s="187"/>
      <c r="CMY20" s="187"/>
      <c r="CMZ20" s="187"/>
      <c r="CNA20" s="187"/>
      <c r="CNB20" s="187"/>
      <c r="CNC20" s="187"/>
      <c r="CND20" s="187"/>
      <c r="CNE20" s="187"/>
      <c r="CNF20" s="187"/>
      <c r="CNG20" s="187"/>
      <c r="CNH20" s="187"/>
      <c r="CNI20" s="187"/>
      <c r="CNJ20" s="187"/>
      <c r="CNK20" s="187"/>
      <c r="CNL20" s="187"/>
      <c r="CNM20" s="187"/>
      <c r="CNN20" s="187"/>
      <c r="CNO20" s="187"/>
      <c r="CNP20" s="187"/>
      <c r="CNQ20" s="187"/>
      <c r="CNR20" s="187"/>
      <c r="CNS20" s="187"/>
      <c r="CNT20" s="187"/>
      <c r="CNU20" s="187"/>
      <c r="CNV20" s="187"/>
      <c r="CNW20" s="187"/>
      <c r="CNX20" s="187"/>
      <c r="CNY20" s="187"/>
      <c r="CNZ20" s="187"/>
      <c r="COA20" s="187"/>
      <c r="COB20" s="187"/>
      <c r="COC20" s="187"/>
      <c r="COD20" s="187"/>
      <c r="COE20" s="187"/>
      <c r="COF20" s="187"/>
      <c r="COG20" s="187"/>
      <c r="COH20" s="187"/>
      <c r="COI20" s="187"/>
      <c r="COJ20" s="187"/>
      <c r="COK20" s="187"/>
      <c r="COL20" s="187"/>
      <c r="COM20" s="187"/>
      <c r="CON20" s="187"/>
      <c r="COO20" s="187"/>
      <c r="COP20" s="187"/>
      <c r="COQ20" s="187"/>
      <c r="COR20" s="187"/>
      <c r="COS20" s="187"/>
      <c r="COT20" s="187"/>
      <c r="COU20" s="187"/>
      <c r="COV20" s="187"/>
      <c r="COW20" s="187"/>
      <c r="COX20" s="187"/>
      <c r="COY20" s="187"/>
      <c r="COZ20" s="187"/>
      <c r="CPA20" s="187"/>
      <c r="CPB20" s="187"/>
      <c r="CPC20" s="187"/>
      <c r="CPD20" s="187"/>
      <c r="CPE20" s="187"/>
      <c r="CPF20" s="187"/>
      <c r="CPG20" s="187"/>
      <c r="CPH20" s="187"/>
      <c r="CPI20" s="187"/>
      <c r="CPJ20" s="187"/>
      <c r="CPK20" s="187"/>
      <c r="CPL20" s="187"/>
      <c r="CPM20" s="187"/>
      <c r="CPN20" s="187"/>
      <c r="CPO20" s="187"/>
      <c r="CPP20" s="187"/>
      <c r="CPQ20" s="187"/>
      <c r="CPR20" s="187"/>
      <c r="CPS20" s="187"/>
      <c r="CPT20" s="187"/>
      <c r="CPU20" s="187"/>
      <c r="CPV20" s="187"/>
      <c r="CPW20" s="187"/>
      <c r="CPX20" s="187"/>
      <c r="CPY20" s="187"/>
      <c r="CPZ20" s="187"/>
      <c r="CQA20" s="187"/>
      <c r="CQB20" s="187"/>
      <c r="CQC20" s="187"/>
      <c r="CQD20" s="187"/>
      <c r="CQE20" s="187"/>
      <c r="CQF20" s="187"/>
      <c r="CQG20" s="187"/>
      <c r="CQH20" s="187"/>
      <c r="CQI20" s="187"/>
      <c r="CQJ20" s="187"/>
      <c r="CQK20" s="187"/>
      <c r="CQL20" s="187"/>
      <c r="CQM20" s="187"/>
      <c r="CQN20" s="187"/>
      <c r="CQO20" s="187"/>
      <c r="CQP20" s="187"/>
      <c r="CQQ20" s="187"/>
      <c r="CQR20" s="187"/>
      <c r="CQS20" s="187"/>
      <c r="CQT20" s="187"/>
      <c r="CQU20" s="187"/>
      <c r="CQV20" s="187"/>
      <c r="CQW20" s="187"/>
      <c r="CQX20" s="187"/>
      <c r="CQY20" s="187"/>
      <c r="CQZ20" s="187"/>
      <c r="CRA20" s="187"/>
      <c r="CRB20" s="187"/>
      <c r="CRC20" s="187"/>
      <c r="CRD20" s="187"/>
      <c r="CRE20" s="187"/>
      <c r="CRF20" s="187"/>
      <c r="CRG20" s="187"/>
      <c r="CRH20" s="187"/>
      <c r="CRI20" s="187"/>
      <c r="CRJ20" s="187"/>
      <c r="CRK20" s="187"/>
      <c r="CRL20" s="187"/>
      <c r="CRM20" s="187"/>
      <c r="CRN20" s="187"/>
      <c r="CRO20" s="187"/>
      <c r="CRP20" s="187"/>
      <c r="CRQ20" s="187"/>
      <c r="CRR20" s="187"/>
      <c r="CRS20" s="187"/>
      <c r="CRT20" s="187"/>
      <c r="CRU20" s="187"/>
      <c r="CRV20" s="187"/>
      <c r="CRW20" s="187"/>
      <c r="CRX20" s="187"/>
      <c r="CRY20" s="187"/>
      <c r="CRZ20" s="187"/>
      <c r="CSA20" s="187"/>
      <c r="CSB20" s="187"/>
      <c r="CSC20" s="187"/>
      <c r="CSD20" s="187"/>
      <c r="CSE20" s="187"/>
      <c r="CSF20" s="187"/>
      <c r="CSG20" s="187"/>
      <c r="CSH20" s="187"/>
      <c r="CSI20" s="187"/>
      <c r="CSJ20" s="187"/>
      <c r="CSK20" s="187"/>
      <c r="CSL20" s="187"/>
      <c r="CSM20" s="187"/>
      <c r="CSN20" s="187"/>
      <c r="CSO20" s="187"/>
      <c r="CSP20" s="187"/>
      <c r="CSQ20" s="187"/>
      <c r="CSR20" s="187"/>
      <c r="CSS20" s="187"/>
      <c r="CST20" s="187"/>
      <c r="CSU20" s="187"/>
      <c r="CSV20" s="187"/>
      <c r="CSW20" s="187"/>
      <c r="CSX20" s="187"/>
      <c r="CSY20" s="187"/>
      <c r="CSZ20" s="187"/>
      <c r="CTA20" s="187"/>
      <c r="CTB20" s="187"/>
      <c r="CTC20" s="187"/>
      <c r="CTD20" s="187"/>
      <c r="CTE20" s="187"/>
      <c r="CTF20" s="187"/>
      <c r="CTG20" s="187"/>
      <c r="CTH20" s="187"/>
      <c r="CTI20" s="187"/>
      <c r="CTJ20" s="187"/>
      <c r="CTK20" s="187"/>
      <c r="CTL20" s="187"/>
      <c r="CTM20" s="187"/>
      <c r="CTN20" s="187"/>
      <c r="CTO20" s="187"/>
      <c r="CTP20" s="187"/>
      <c r="CTQ20" s="187"/>
      <c r="CTR20" s="187"/>
      <c r="CTS20" s="187"/>
      <c r="CTT20" s="187"/>
      <c r="CTU20" s="187"/>
      <c r="CTV20" s="187"/>
      <c r="CTW20" s="187"/>
      <c r="CTX20" s="187"/>
      <c r="CTY20" s="187"/>
      <c r="CTZ20" s="187"/>
      <c r="CUA20" s="187"/>
      <c r="CUB20" s="187"/>
      <c r="CUC20" s="187"/>
      <c r="CUD20" s="187"/>
      <c r="CUE20" s="187"/>
      <c r="CUF20" s="187"/>
      <c r="CUG20" s="187"/>
      <c r="CUH20" s="187"/>
      <c r="CUI20" s="187"/>
      <c r="CUJ20" s="187"/>
      <c r="CUK20" s="187"/>
      <c r="CUL20" s="187"/>
      <c r="CUM20" s="187"/>
      <c r="CUN20" s="187"/>
      <c r="CUO20" s="187"/>
      <c r="CUP20" s="187"/>
      <c r="CUQ20" s="187"/>
      <c r="CUR20" s="187"/>
      <c r="CUS20" s="187"/>
      <c r="CUT20" s="187"/>
      <c r="CUU20" s="187"/>
      <c r="CUV20" s="187"/>
      <c r="CUW20" s="187"/>
      <c r="CUX20" s="187"/>
      <c r="CUY20" s="187"/>
      <c r="CUZ20" s="187"/>
      <c r="CVA20" s="187"/>
      <c r="CVB20" s="187"/>
      <c r="CVC20" s="187"/>
      <c r="CVD20" s="187"/>
      <c r="CVE20" s="187"/>
      <c r="CVF20" s="187"/>
      <c r="CVG20" s="187"/>
      <c r="CVH20" s="187"/>
      <c r="CVI20" s="187"/>
      <c r="CVJ20" s="187"/>
      <c r="CVK20" s="187"/>
      <c r="CVL20" s="187"/>
      <c r="CVM20" s="187"/>
      <c r="CVN20" s="187"/>
      <c r="CVO20" s="187"/>
      <c r="CVP20" s="187"/>
      <c r="CVQ20" s="187"/>
      <c r="CVR20" s="187"/>
      <c r="CVS20" s="187"/>
      <c r="CVT20" s="187"/>
      <c r="CVU20" s="187"/>
      <c r="CVV20" s="187"/>
      <c r="CVW20" s="187"/>
      <c r="CVX20" s="187"/>
      <c r="CVY20" s="187"/>
      <c r="CVZ20" s="187"/>
      <c r="CWA20" s="187"/>
      <c r="CWB20" s="187"/>
      <c r="CWC20" s="187"/>
      <c r="CWD20" s="187"/>
      <c r="CWE20" s="187"/>
      <c r="CWF20" s="187"/>
      <c r="CWG20" s="187"/>
      <c r="CWH20" s="187"/>
      <c r="CWI20" s="187"/>
      <c r="CWJ20" s="187"/>
      <c r="CWK20" s="187"/>
      <c r="CWL20" s="187"/>
      <c r="CWM20" s="187"/>
      <c r="CWN20" s="187"/>
      <c r="CWO20" s="187"/>
      <c r="CWP20" s="187"/>
      <c r="CWQ20" s="187"/>
      <c r="CWR20" s="187"/>
      <c r="CWS20" s="187"/>
      <c r="CWT20" s="187"/>
      <c r="CWU20" s="187"/>
      <c r="CWV20" s="187"/>
      <c r="CWW20" s="187"/>
      <c r="CWX20" s="187"/>
      <c r="CWY20" s="187"/>
      <c r="CWZ20" s="187"/>
      <c r="CXA20" s="187"/>
      <c r="CXB20" s="187"/>
      <c r="CXC20" s="187"/>
      <c r="CXD20" s="187"/>
      <c r="CXE20" s="187"/>
      <c r="CXF20" s="187"/>
      <c r="CXG20" s="187"/>
      <c r="CXH20" s="187"/>
      <c r="CXI20" s="187"/>
      <c r="CXJ20" s="187"/>
      <c r="CXK20" s="187"/>
      <c r="CXL20" s="187"/>
      <c r="CXM20" s="187"/>
      <c r="CXN20" s="187"/>
      <c r="CXO20" s="187"/>
      <c r="CXP20" s="187"/>
      <c r="CXQ20" s="187"/>
      <c r="CXR20" s="187"/>
      <c r="CXS20" s="187"/>
      <c r="CXT20" s="187"/>
      <c r="CXU20" s="187"/>
      <c r="CXV20" s="187"/>
      <c r="CXW20" s="187"/>
      <c r="CXX20" s="187"/>
      <c r="CXY20" s="187"/>
      <c r="CXZ20" s="187"/>
      <c r="CYA20" s="187"/>
      <c r="CYB20" s="187"/>
      <c r="CYC20" s="187"/>
      <c r="CYD20" s="187"/>
      <c r="CYE20" s="187"/>
      <c r="CYF20" s="187"/>
      <c r="CYG20" s="187"/>
      <c r="CYH20" s="187"/>
      <c r="CYI20" s="187"/>
      <c r="CYJ20" s="187"/>
      <c r="CYK20" s="187"/>
      <c r="CYL20" s="187"/>
      <c r="CYM20" s="187"/>
      <c r="CYN20" s="187"/>
      <c r="CYO20" s="187"/>
      <c r="CYP20" s="187"/>
      <c r="CYQ20" s="187"/>
      <c r="CYR20" s="187"/>
      <c r="CYS20" s="187"/>
      <c r="CYT20" s="187"/>
      <c r="CYU20" s="187"/>
      <c r="CYV20" s="187"/>
      <c r="CYW20" s="187"/>
      <c r="CYX20" s="187"/>
      <c r="CYY20" s="187"/>
      <c r="CYZ20" s="187"/>
      <c r="CZA20" s="187"/>
      <c r="CZB20" s="187"/>
      <c r="CZC20" s="187"/>
      <c r="CZD20" s="187"/>
      <c r="CZE20" s="187"/>
      <c r="CZF20" s="187"/>
      <c r="CZG20" s="187"/>
      <c r="CZH20" s="187"/>
      <c r="CZI20" s="187"/>
      <c r="CZJ20" s="187"/>
      <c r="CZK20" s="187"/>
      <c r="CZL20" s="187"/>
      <c r="CZM20" s="187"/>
      <c r="CZN20" s="187"/>
      <c r="CZO20" s="187"/>
      <c r="CZP20" s="187"/>
      <c r="CZQ20" s="187"/>
      <c r="CZR20" s="187"/>
      <c r="CZS20" s="187"/>
      <c r="CZT20" s="187"/>
      <c r="CZU20" s="187"/>
      <c r="CZV20" s="187"/>
      <c r="CZW20" s="187"/>
      <c r="CZX20" s="187"/>
      <c r="CZY20" s="187"/>
      <c r="CZZ20" s="187"/>
      <c r="DAA20" s="187"/>
      <c r="DAB20" s="187"/>
      <c r="DAC20" s="187"/>
      <c r="DAD20" s="187"/>
      <c r="DAE20" s="187"/>
      <c r="DAF20" s="187"/>
      <c r="DAG20" s="187"/>
      <c r="DAH20" s="187"/>
      <c r="DAI20" s="187"/>
      <c r="DAJ20" s="187"/>
      <c r="DAK20" s="187"/>
      <c r="DAL20" s="187"/>
      <c r="DAM20" s="187"/>
      <c r="DAN20" s="187"/>
      <c r="DAO20" s="187"/>
      <c r="DAP20" s="187"/>
      <c r="DAQ20" s="187"/>
      <c r="DAR20" s="187"/>
      <c r="DAS20" s="187"/>
      <c r="DAT20" s="187"/>
      <c r="DAU20" s="187"/>
      <c r="DAV20" s="187"/>
      <c r="DAW20" s="187"/>
      <c r="DAX20" s="187"/>
      <c r="DAY20" s="187"/>
      <c r="DAZ20" s="187"/>
      <c r="DBA20" s="187"/>
      <c r="DBB20" s="187"/>
      <c r="DBC20" s="187"/>
      <c r="DBD20" s="187"/>
      <c r="DBE20" s="187"/>
      <c r="DBF20" s="187"/>
      <c r="DBG20" s="187"/>
      <c r="DBH20" s="187"/>
      <c r="DBI20" s="187"/>
      <c r="DBJ20" s="187"/>
      <c r="DBK20" s="187"/>
      <c r="DBL20" s="187"/>
      <c r="DBM20" s="187"/>
      <c r="DBN20" s="187"/>
      <c r="DBO20" s="187"/>
      <c r="DBP20" s="187"/>
      <c r="DBQ20" s="187"/>
      <c r="DBR20" s="187"/>
      <c r="DBS20" s="187"/>
      <c r="DBT20" s="187"/>
      <c r="DBU20" s="187"/>
      <c r="DBV20" s="187"/>
      <c r="DBW20" s="187"/>
      <c r="DBX20" s="187"/>
      <c r="DBY20" s="187"/>
      <c r="DBZ20" s="187"/>
      <c r="DCA20" s="187"/>
      <c r="DCB20" s="187"/>
      <c r="DCC20" s="187"/>
      <c r="DCD20" s="187"/>
      <c r="DCE20" s="187"/>
      <c r="DCF20" s="187"/>
      <c r="DCG20" s="187"/>
      <c r="DCH20" s="187"/>
      <c r="DCI20" s="187"/>
      <c r="DCJ20" s="187"/>
      <c r="DCK20" s="187"/>
      <c r="DCL20" s="187"/>
      <c r="DCM20" s="187"/>
      <c r="DCN20" s="187"/>
      <c r="DCO20" s="187"/>
      <c r="DCP20" s="187"/>
      <c r="DCQ20" s="187"/>
      <c r="DCR20" s="187"/>
      <c r="DCS20" s="187"/>
      <c r="DCT20" s="187"/>
      <c r="DCU20" s="187"/>
      <c r="DCV20" s="187"/>
      <c r="DCW20" s="187"/>
      <c r="DCX20" s="187"/>
      <c r="DCY20" s="187"/>
      <c r="DCZ20" s="187"/>
      <c r="DDA20" s="187"/>
      <c r="DDB20" s="187"/>
      <c r="DDC20" s="187"/>
      <c r="DDD20" s="187"/>
      <c r="DDE20" s="187"/>
      <c r="DDF20" s="187"/>
      <c r="DDG20" s="187"/>
      <c r="DDH20" s="187"/>
      <c r="DDI20" s="187"/>
      <c r="DDJ20" s="187"/>
      <c r="DDK20" s="187"/>
      <c r="DDL20" s="187"/>
      <c r="DDM20" s="187"/>
      <c r="DDN20" s="187"/>
      <c r="DDO20" s="187"/>
      <c r="DDP20" s="187"/>
      <c r="DDQ20" s="187"/>
      <c r="DDR20" s="187"/>
      <c r="DDS20" s="187"/>
      <c r="DDT20" s="187"/>
      <c r="DDU20" s="187"/>
      <c r="DDV20" s="187"/>
      <c r="DDW20" s="187"/>
      <c r="DDX20" s="187"/>
      <c r="DDY20" s="187"/>
      <c r="DDZ20" s="187"/>
      <c r="DEA20" s="187"/>
      <c r="DEB20" s="187"/>
      <c r="DEC20" s="187"/>
      <c r="DED20" s="187"/>
      <c r="DEE20" s="187"/>
      <c r="DEF20" s="187"/>
      <c r="DEG20" s="187"/>
      <c r="DEH20" s="187"/>
      <c r="DEI20" s="187"/>
      <c r="DEJ20" s="187"/>
      <c r="DEK20" s="187"/>
      <c r="DEL20" s="187"/>
      <c r="DEM20" s="187"/>
      <c r="DEN20" s="187"/>
      <c r="DEO20" s="187"/>
      <c r="DEP20" s="187"/>
      <c r="DEQ20" s="187"/>
      <c r="DER20" s="187"/>
      <c r="DES20" s="187"/>
      <c r="DET20" s="187"/>
      <c r="DEU20" s="187"/>
      <c r="DEV20" s="187"/>
      <c r="DEW20" s="187"/>
      <c r="DEX20" s="187"/>
      <c r="DEY20" s="187"/>
      <c r="DEZ20" s="187"/>
      <c r="DFA20" s="187"/>
      <c r="DFB20" s="187"/>
      <c r="DFC20" s="187"/>
      <c r="DFD20" s="187"/>
      <c r="DFE20" s="187"/>
      <c r="DFF20" s="187"/>
      <c r="DFG20" s="187"/>
      <c r="DFH20" s="187"/>
      <c r="DFI20" s="187"/>
      <c r="DFJ20" s="187"/>
      <c r="DFK20" s="187"/>
      <c r="DFL20" s="187"/>
      <c r="DFM20" s="187"/>
      <c r="DFN20" s="187"/>
      <c r="DFO20" s="187"/>
      <c r="DFP20" s="187"/>
      <c r="DFQ20" s="187"/>
      <c r="DFR20" s="187"/>
      <c r="DFS20" s="187"/>
      <c r="DFT20" s="187"/>
      <c r="DFU20" s="187"/>
      <c r="DFV20" s="187"/>
      <c r="DFW20" s="187"/>
      <c r="DFX20" s="187"/>
      <c r="DFY20" s="187"/>
      <c r="DFZ20" s="187"/>
      <c r="DGA20" s="187"/>
      <c r="DGB20" s="187"/>
      <c r="DGC20" s="187"/>
      <c r="DGD20" s="187"/>
      <c r="DGE20" s="187"/>
      <c r="DGF20" s="187"/>
      <c r="DGG20" s="187"/>
      <c r="DGH20" s="187"/>
      <c r="DGI20" s="187"/>
      <c r="DGJ20" s="187"/>
      <c r="DGK20" s="187"/>
      <c r="DGL20" s="187"/>
      <c r="DGM20" s="187"/>
      <c r="DGN20" s="187"/>
      <c r="DGO20" s="187"/>
      <c r="DGP20" s="187"/>
      <c r="DGQ20" s="187"/>
      <c r="DGR20" s="187"/>
      <c r="DGS20" s="187"/>
      <c r="DGT20" s="187"/>
      <c r="DGU20" s="187"/>
      <c r="DGV20" s="187"/>
      <c r="DGW20" s="187"/>
      <c r="DGX20" s="187"/>
      <c r="DGY20" s="187"/>
      <c r="DGZ20" s="187"/>
      <c r="DHA20" s="187"/>
      <c r="DHB20" s="187"/>
      <c r="DHC20" s="187"/>
      <c r="DHD20" s="187"/>
      <c r="DHE20" s="187"/>
      <c r="DHF20" s="187"/>
      <c r="DHG20" s="187"/>
      <c r="DHH20" s="187"/>
      <c r="DHI20" s="187"/>
      <c r="DHJ20" s="187"/>
      <c r="DHK20" s="187"/>
      <c r="DHL20" s="187"/>
      <c r="DHM20" s="187"/>
      <c r="DHN20" s="187"/>
      <c r="DHO20" s="187"/>
      <c r="DHP20" s="187"/>
      <c r="DHQ20" s="187"/>
      <c r="DHR20" s="187"/>
      <c r="DHS20" s="187"/>
      <c r="DHT20" s="187"/>
      <c r="DHU20" s="187"/>
      <c r="DHV20" s="187"/>
      <c r="DHW20" s="187"/>
      <c r="DHX20" s="187"/>
      <c r="DHY20" s="187"/>
      <c r="DHZ20" s="187"/>
      <c r="DIA20" s="187"/>
      <c r="DIB20" s="187"/>
      <c r="DIC20" s="187"/>
      <c r="DID20" s="187"/>
      <c r="DIE20" s="187"/>
      <c r="DIF20" s="187"/>
      <c r="DIG20" s="187"/>
      <c r="DIH20" s="187"/>
      <c r="DII20" s="187"/>
      <c r="DIJ20" s="187"/>
      <c r="DIK20" s="187"/>
      <c r="DIL20" s="187"/>
      <c r="DIM20" s="187"/>
      <c r="DIN20" s="187"/>
      <c r="DIO20" s="187"/>
      <c r="DIP20" s="187"/>
      <c r="DIQ20" s="187"/>
      <c r="DIR20" s="187"/>
      <c r="DIS20" s="187"/>
      <c r="DIT20" s="187"/>
      <c r="DIU20" s="187"/>
      <c r="DIV20" s="187"/>
      <c r="DIW20" s="187"/>
      <c r="DIX20" s="187"/>
      <c r="DIY20" s="187"/>
      <c r="DIZ20" s="187"/>
      <c r="DJA20" s="187"/>
      <c r="DJB20" s="187"/>
      <c r="DJC20" s="187"/>
      <c r="DJD20" s="187"/>
      <c r="DJE20" s="187"/>
      <c r="DJF20" s="187"/>
      <c r="DJG20" s="187"/>
      <c r="DJH20" s="187"/>
      <c r="DJI20" s="187"/>
      <c r="DJJ20" s="187"/>
      <c r="DJK20" s="187"/>
      <c r="DJL20" s="187"/>
      <c r="DJM20" s="187"/>
      <c r="DJN20" s="187"/>
      <c r="DJO20" s="187"/>
      <c r="DJP20" s="187"/>
      <c r="DJQ20" s="187"/>
      <c r="DJR20" s="187"/>
      <c r="DJS20" s="187"/>
      <c r="DJT20" s="187"/>
      <c r="DJU20" s="187"/>
      <c r="DJV20" s="187"/>
      <c r="DJW20" s="187"/>
      <c r="DJX20" s="187"/>
      <c r="DJY20" s="187"/>
      <c r="DJZ20" s="187"/>
      <c r="DKA20" s="187"/>
      <c r="DKB20" s="187"/>
      <c r="DKC20" s="187"/>
      <c r="DKD20" s="187"/>
      <c r="DKE20" s="187"/>
      <c r="DKF20" s="187"/>
      <c r="DKG20" s="187"/>
      <c r="DKH20" s="187"/>
      <c r="DKI20" s="187"/>
      <c r="DKJ20" s="187"/>
      <c r="DKK20" s="187"/>
      <c r="DKL20" s="187"/>
      <c r="DKM20" s="187"/>
      <c r="DKN20" s="187"/>
      <c r="DKO20" s="187"/>
      <c r="DKP20" s="187"/>
      <c r="DKQ20" s="187"/>
      <c r="DKR20" s="187"/>
      <c r="DKS20" s="187"/>
      <c r="DKT20" s="187"/>
      <c r="DKU20" s="187"/>
      <c r="DKV20" s="187"/>
      <c r="DKW20" s="187"/>
      <c r="DKX20" s="187"/>
      <c r="DKY20" s="187"/>
      <c r="DKZ20" s="187"/>
      <c r="DLA20" s="187"/>
      <c r="DLB20" s="187"/>
      <c r="DLC20" s="187"/>
      <c r="DLD20" s="187"/>
      <c r="DLE20" s="187"/>
      <c r="DLF20" s="187"/>
      <c r="DLG20" s="187"/>
      <c r="DLH20" s="187"/>
      <c r="DLI20" s="187"/>
      <c r="DLJ20" s="187"/>
      <c r="DLK20" s="187"/>
      <c r="DLL20" s="187"/>
      <c r="DLM20" s="187"/>
      <c r="DLN20" s="187"/>
      <c r="DLO20" s="187"/>
      <c r="DLP20" s="187"/>
      <c r="DLQ20" s="187"/>
      <c r="DLR20" s="187"/>
      <c r="DLS20" s="187"/>
      <c r="DLT20" s="187"/>
      <c r="DLU20" s="187"/>
      <c r="DLV20" s="187"/>
      <c r="DLW20" s="187"/>
      <c r="DLX20" s="187"/>
      <c r="DLY20" s="187"/>
      <c r="DLZ20" s="187"/>
      <c r="DMA20" s="187"/>
      <c r="DMB20" s="187"/>
      <c r="DMC20" s="187"/>
      <c r="DMD20" s="187"/>
      <c r="DME20" s="187"/>
      <c r="DMF20" s="187"/>
      <c r="DMG20" s="187"/>
      <c r="DMH20" s="187"/>
      <c r="DMI20" s="187"/>
      <c r="DMJ20" s="187"/>
      <c r="DMK20" s="187"/>
      <c r="DML20" s="187"/>
      <c r="DMM20" s="187"/>
      <c r="DMN20" s="187"/>
      <c r="DMO20" s="187"/>
      <c r="DMP20" s="187"/>
      <c r="DMQ20" s="187"/>
      <c r="DMR20" s="187"/>
      <c r="DMS20" s="187"/>
      <c r="DMT20" s="187"/>
      <c r="DMU20" s="187"/>
      <c r="DMV20" s="187"/>
      <c r="DMW20" s="187"/>
      <c r="DMX20" s="187"/>
      <c r="DMY20" s="187"/>
      <c r="DMZ20" s="187"/>
      <c r="DNA20" s="187"/>
      <c r="DNB20" s="187"/>
      <c r="DNC20" s="187"/>
      <c r="DND20" s="187"/>
      <c r="DNE20" s="187"/>
      <c r="DNF20" s="187"/>
      <c r="DNG20" s="187"/>
      <c r="DNH20" s="187"/>
      <c r="DNI20" s="187"/>
      <c r="DNJ20" s="187"/>
      <c r="DNK20" s="187"/>
      <c r="DNL20" s="187"/>
      <c r="DNM20" s="187"/>
      <c r="DNN20" s="187"/>
      <c r="DNO20" s="187"/>
      <c r="DNP20" s="187"/>
      <c r="DNQ20" s="187"/>
      <c r="DNR20" s="187"/>
      <c r="DNS20" s="187"/>
      <c r="DNT20" s="187"/>
      <c r="DNU20" s="187"/>
      <c r="DNV20" s="187"/>
      <c r="DNW20" s="187"/>
      <c r="DNX20" s="187"/>
      <c r="DNY20" s="187"/>
      <c r="DNZ20" s="187"/>
      <c r="DOA20" s="187"/>
      <c r="DOB20" s="187"/>
      <c r="DOC20" s="187"/>
      <c r="DOD20" s="187"/>
      <c r="DOE20" s="187"/>
      <c r="DOF20" s="187"/>
      <c r="DOG20" s="187"/>
      <c r="DOH20" s="187"/>
      <c r="DOI20" s="187"/>
      <c r="DOJ20" s="187"/>
      <c r="DOK20" s="187"/>
      <c r="DOL20" s="187"/>
      <c r="DOM20" s="187"/>
      <c r="DON20" s="187"/>
      <c r="DOO20" s="187"/>
      <c r="DOP20" s="187"/>
      <c r="DOQ20" s="187"/>
      <c r="DOR20" s="187"/>
      <c r="DOS20" s="187"/>
      <c r="DOT20" s="187"/>
      <c r="DOU20" s="187"/>
      <c r="DOV20" s="187"/>
      <c r="DOW20" s="187"/>
      <c r="DOX20" s="187"/>
      <c r="DOY20" s="187"/>
      <c r="DOZ20" s="187"/>
      <c r="DPA20" s="187"/>
      <c r="DPB20" s="187"/>
      <c r="DPC20" s="187"/>
      <c r="DPD20" s="187"/>
      <c r="DPE20" s="187"/>
      <c r="DPF20" s="187"/>
      <c r="DPG20" s="187"/>
      <c r="DPH20" s="187"/>
      <c r="DPI20" s="187"/>
      <c r="DPJ20" s="187"/>
      <c r="DPK20" s="187"/>
      <c r="DPL20" s="187"/>
      <c r="DPM20" s="187"/>
      <c r="DPN20" s="187"/>
      <c r="DPO20" s="187"/>
      <c r="DPP20" s="187"/>
      <c r="DPQ20" s="187"/>
      <c r="DPR20" s="187"/>
      <c r="DPS20" s="187"/>
      <c r="DPT20" s="187"/>
      <c r="DPU20" s="187"/>
      <c r="DPV20" s="187"/>
      <c r="DPW20" s="187"/>
      <c r="DPX20" s="187"/>
      <c r="DPY20" s="187"/>
      <c r="DPZ20" s="187"/>
      <c r="DQA20" s="187"/>
      <c r="DQB20" s="187"/>
      <c r="DQC20" s="187"/>
      <c r="DQD20" s="187"/>
      <c r="DQE20" s="187"/>
      <c r="DQF20" s="187"/>
      <c r="DQG20" s="187"/>
      <c r="DQH20" s="187"/>
      <c r="DQI20" s="187"/>
      <c r="DQJ20" s="187"/>
      <c r="DQK20" s="187"/>
      <c r="DQL20" s="187"/>
      <c r="DQM20" s="187"/>
      <c r="DQN20" s="187"/>
      <c r="DQO20" s="187"/>
      <c r="DQP20" s="187"/>
      <c r="DQQ20" s="187"/>
      <c r="DQR20" s="187"/>
      <c r="DQS20" s="187"/>
      <c r="DQT20" s="187"/>
      <c r="DQU20" s="187"/>
      <c r="DQV20" s="187"/>
      <c r="DQW20" s="187"/>
      <c r="DQX20" s="187"/>
      <c r="DQY20" s="187"/>
      <c r="DQZ20" s="187"/>
      <c r="DRA20" s="187"/>
      <c r="DRB20" s="187"/>
      <c r="DRC20" s="187"/>
      <c r="DRD20" s="187"/>
      <c r="DRE20" s="187"/>
      <c r="DRF20" s="187"/>
      <c r="DRG20" s="187"/>
      <c r="DRH20" s="187"/>
      <c r="DRI20" s="187"/>
      <c r="DRJ20" s="187"/>
      <c r="DRK20" s="187"/>
      <c r="DRL20" s="187"/>
      <c r="DRM20" s="187"/>
      <c r="DRN20" s="187"/>
      <c r="DRO20" s="187"/>
      <c r="DRP20" s="187"/>
      <c r="DRQ20" s="187"/>
      <c r="DRR20" s="187"/>
      <c r="DRS20" s="187"/>
      <c r="DRT20" s="187"/>
      <c r="DRU20" s="187"/>
      <c r="DRV20" s="187"/>
      <c r="DRW20" s="187"/>
      <c r="DRX20" s="187"/>
      <c r="DRY20" s="187"/>
      <c r="DRZ20" s="187"/>
      <c r="DSA20" s="187"/>
      <c r="DSB20" s="187"/>
      <c r="DSC20" s="187"/>
      <c r="DSD20" s="187"/>
      <c r="DSE20" s="187"/>
      <c r="DSF20" s="187"/>
      <c r="DSG20" s="187"/>
      <c r="DSH20" s="187"/>
      <c r="DSI20" s="187"/>
      <c r="DSJ20" s="187"/>
      <c r="DSK20" s="187"/>
      <c r="DSL20" s="187"/>
      <c r="DSM20" s="187"/>
      <c r="DSN20" s="187"/>
      <c r="DSO20" s="187"/>
      <c r="DSP20" s="187"/>
      <c r="DSQ20" s="187"/>
      <c r="DSR20" s="187"/>
      <c r="DSS20" s="187"/>
      <c r="DST20" s="187"/>
      <c r="DSU20" s="187"/>
      <c r="DSV20" s="187"/>
      <c r="DSW20" s="187"/>
      <c r="DSX20" s="187"/>
      <c r="DSY20" s="187"/>
      <c r="DSZ20" s="187"/>
      <c r="DTA20" s="187"/>
      <c r="DTB20" s="187"/>
      <c r="DTC20" s="187"/>
      <c r="DTD20" s="187"/>
      <c r="DTE20" s="187"/>
      <c r="DTF20" s="187"/>
      <c r="DTG20" s="187"/>
      <c r="DTH20" s="187"/>
      <c r="DTI20" s="187"/>
      <c r="DTJ20" s="187"/>
      <c r="DTK20" s="187"/>
      <c r="DTL20" s="187"/>
      <c r="DTM20" s="187"/>
      <c r="DTN20" s="187"/>
      <c r="DTO20" s="187"/>
      <c r="DTP20" s="187"/>
      <c r="DTQ20" s="187"/>
      <c r="DTR20" s="187"/>
      <c r="DTS20" s="187"/>
      <c r="DTT20" s="187"/>
      <c r="DTU20" s="187"/>
      <c r="DTV20" s="187"/>
      <c r="DTW20" s="187"/>
      <c r="DTX20" s="187"/>
      <c r="DTY20" s="187"/>
      <c r="DTZ20" s="187"/>
      <c r="DUA20" s="187"/>
      <c r="DUB20" s="187"/>
      <c r="DUC20" s="187"/>
      <c r="DUD20" s="187"/>
      <c r="DUE20" s="187"/>
      <c r="DUF20" s="187"/>
      <c r="DUG20" s="187"/>
      <c r="DUH20" s="187"/>
      <c r="DUI20" s="187"/>
      <c r="DUJ20" s="187"/>
      <c r="DUK20" s="187"/>
      <c r="DUL20" s="187"/>
      <c r="DUM20" s="187"/>
      <c r="DUN20" s="187"/>
      <c r="DUO20" s="187"/>
      <c r="DUP20" s="187"/>
      <c r="DUQ20" s="187"/>
      <c r="DUR20" s="187"/>
      <c r="DUS20" s="187"/>
      <c r="DUT20" s="187"/>
      <c r="DUU20" s="187"/>
      <c r="DUV20" s="187"/>
      <c r="DUW20" s="187"/>
      <c r="DUX20" s="187"/>
      <c r="DUY20" s="187"/>
      <c r="DUZ20" s="187"/>
      <c r="DVA20" s="187"/>
      <c r="DVB20" s="187"/>
      <c r="DVC20" s="187"/>
      <c r="DVD20" s="187"/>
      <c r="DVE20" s="187"/>
      <c r="DVF20" s="187"/>
      <c r="DVG20" s="187"/>
      <c r="DVH20" s="187"/>
      <c r="DVI20" s="187"/>
      <c r="DVJ20" s="187"/>
      <c r="DVK20" s="187"/>
      <c r="DVL20" s="187"/>
      <c r="DVM20" s="187"/>
      <c r="DVN20" s="187"/>
      <c r="DVO20" s="187"/>
      <c r="DVP20" s="187"/>
      <c r="DVQ20" s="187"/>
      <c r="DVR20" s="187"/>
      <c r="DVS20" s="187"/>
      <c r="DVT20" s="187"/>
      <c r="DVU20" s="187"/>
      <c r="DVV20" s="187"/>
      <c r="DVW20" s="187"/>
      <c r="DVX20" s="187"/>
      <c r="DVY20" s="187"/>
      <c r="DVZ20" s="187"/>
      <c r="DWA20" s="187"/>
      <c r="DWB20" s="187"/>
      <c r="DWC20" s="187"/>
      <c r="DWD20" s="187"/>
      <c r="DWE20" s="187"/>
      <c r="DWF20" s="187"/>
      <c r="DWG20" s="187"/>
      <c r="DWH20" s="187"/>
      <c r="DWI20" s="187"/>
      <c r="DWJ20" s="187"/>
      <c r="DWK20" s="187"/>
      <c r="DWL20" s="187"/>
      <c r="DWM20" s="187"/>
      <c r="DWN20" s="187"/>
      <c r="DWO20" s="187"/>
      <c r="DWP20" s="187"/>
      <c r="DWQ20" s="187"/>
      <c r="DWR20" s="187"/>
      <c r="DWS20" s="187"/>
      <c r="DWT20" s="187"/>
      <c r="DWU20" s="187"/>
      <c r="DWV20" s="187"/>
      <c r="DWW20" s="187"/>
      <c r="DWX20" s="187"/>
      <c r="DWY20" s="187"/>
      <c r="DWZ20" s="187"/>
      <c r="DXA20" s="187"/>
      <c r="DXB20" s="187"/>
      <c r="DXC20" s="187"/>
      <c r="DXD20" s="187"/>
      <c r="DXE20" s="187"/>
      <c r="DXF20" s="187"/>
      <c r="DXG20" s="187"/>
      <c r="DXH20" s="187"/>
      <c r="DXI20" s="187"/>
      <c r="DXJ20" s="187"/>
      <c r="DXK20" s="187"/>
      <c r="DXL20" s="187"/>
      <c r="DXM20" s="187"/>
      <c r="DXN20" s="187"/>
      <c r="DXO20" s="187"/>
      <c r="DXP20" s="187"/>
      <c r="DXQ20" s="187"/>
      <c r="DXR20" s="187"/>
      <c r="DXS20" s="187"/>
      <c r="DXT20" s="187"/>
      <c r="DXU20" s="187"/>
      <c r="DXV20" s="187"/>
      <c r="DXW20" s="187"/>
      <c r="DXX20" s="187"/>
      <c r="DXY20" s="187"/>
      <c r="DXZ20" s="187"/>
      <c r="DYA20" s="187"/>
      <c r="DYB20" s="187"/>
      <c r="DYC20" s="187"/>
      <c r="DYD20" s="187"/>
      <c r="DYE20" s="187"/>
      <c r="DYF20" s="187"/>
      <c r="DYG20" s="187"/>
      <c r="DYH20" s="187"/>
      <c r="DYI20" s="187"/>
      <c r="DYJ20" s="187"/>
      <c r="DYK20" s="187"/>
      <c r="DYL20" s="187"/>
      <c r="DYM20" s="187"/>
      <c r="DYN20" s="187"/>
      <c r="DYO20" s="187"/>
      <c r="DYP20" s="187"/>
      <c r="DYQ20" s="187"/>
      <c r="DYR20" s="187"/>
      <c r="DYS20" s="187"/>
      <c r="DYT20" s="187"/>
      <c r="DYU20" s="187"/>
      <c r="DYV20" s="187"/>
      <c r="DYW20" s="187"/>
      <c r="DYX20" s="187"/>
      <c r="DYY20" s="187"/>
      <c r="DYZ20" s="187"/>
      <c r="DZA20" s="187"/>
      <c r="DZB20" s="187"/>
      <c r="DZC20" s="187"/>
      <c r="DZD20" s="187"/>
      <c r="DZE20" s="187"/>
      <c r="DZF20" s="187"/>
      <c r="DZG20" s="187"/>
      <c r="DZH20" s="187"/>
      <c r="DZI20" s="187"/>
      <c r="DZJ20" s="187"/>
      <c r="DZK20" s="187"/>
      <c r="DZL20" s="187"/>
      <c r="DZM20" s="187"/>
      <c r="DZN20" s="187"/>
      <c r="DZO20" s="187"/>
      <c r="DZP20" s="187"/>
      <c r="DZQ20" s="187"/>
      <c r="DZR20" s="187"/>
      <c r="DZS20" s="187"/>
      <c r="DZT20" s="187"/>
      <c r="DZU20" s="187"/>
      <c r="DZV20" s="187"/>
      <c r="DZW20" s="187"/>
      <c r="DZX20" s="187"/>
      <c r="DZY20" s="187"/>
      <c r="DZZ20" s="187"/>
      <c r="EAA20" s="187"/>
      <c r="EAB20" s="187"/>
      <c r="EAC20" s="187"/>
      <c r="EAD20" s="187"/>
      <c r="EAE20" s="187"/>
      <c r="EAF20" s="187"/>
      <c r="EAG20" s="187"/>
      <c r="EAH20" s="187"/>
      <c r="EAI20" s="187"/>
      <c r="EAJ20" s="187"/>
      <c r="EAK20" s="187"/>
      <c r="EAL20" s="187"/>
      <c r="EAM20" s="187"/>
      <c r="EAN20" s="187"/>
      <c r="EAO20" s="187"/>
      <c r="EAP20" s="187"/>
      <c r="EAQ20" s="187"/>
      <c r="EAR20" s="187"/>
      <c r="EAS20" s="187"/>
      <c r="EAT20" s="187"/>
      <c r="EAU20" s="187"/>
      <c r="EAV20" s="187"/>
      <c r="EAW20" s="187"/>
      <c r="EAX20" s="187"/>
      <c r="EAY20" s="187"/>
      <c r="EAZ20" s="187"/>
      <c r="EBA20" s="187"/>
      <c r="EBB20" s="187"/>
      <c r="EBC20" s="187"/>
      <c r="EBD20" s="187"/>
      <c r="EBE20" s="187"/>
      <c r="EBF20" s="187"/>
      <c r="EBG20" s="187"/>
      <c r="EBH20" s="187"/>
      <c r="EBI20" s="187"/>
      <c r="EBJ20" s="187"/>
      <c r="EBK20" s="187"/>
      <c r="EBL20" s="187"/>
      <c r="EBM20" s="187"/>
      <c r="EBN20" s="187"/>
      <c r="EBO20" s="187"/>
      <c r="EBP20" s="187"/>
      <c r="EBQ20" s="187"/>
      <c r="EBR20" s="187"/>
      <c r="EBS20" s="187"/>
      <c r="EBT20" s="187"/>
      <c r="EBU20" s="187"/>
      <c r="EBV20" s="187"/>
      <c r="EBW20" s="187"/>
      <c r="EBX20" s="187"/>
      <c r="EBY20" s="187"/>
      <c r="EBZ20" s="187"/>
      <c r="ECA20" s="187"/>
      <c r="ECB20" s="187"/>
      <c r="ECC20" s="187"/>
      <c r="ECD20" s="187"/>
      <c r="ECE20" s="187"/>
      <c r="ECF20" s="187"/>
      <c r="ECG20" s="187"/>
      <c r="ECH20" s="187"/>
      <c r="ECI20" s="187"/>
      <c r="ECJ20" s="187"/>
      <c r="ECK20" s="187"/>
      <c r="ECL20" s="187"/>
      <c r="ECM20" s="187"/>
      <c r="ECN20" s="187"/>
      <c r="ECO20" s="187"/>
      <c r="ECP20" s="187"/>
      <c r="ECQ20" s="187"/>
      <c r="ECR20" s="187"/>
      <c r="ECS20" s="187"/>
      <c r="ECT20" s="187"/>
      <c r="ECU20" s="187"/>
      <c r="ECV20" s="187"/>
      <c r="ECW20" s="187"/>
      <c r="ECX20" s="187"/>
      <c r="ECY20" s="187"/>
      <c r="ECZ20" s="187"/>
      <c r="EDA20" s="187"/>
      <c r="EDB20" s="187"/>
      <c r="EDC20" s="187"/>
      <c r="EDD20" s="187"/>
      <c r="EDE20" s="187"/>
      <c r="EDF20" s="187"/>
      <c r="EDG20" s="187"/>
      <c r="EDH20" s="187"/>
      <c r="EDI20" s="187"/>
      <c r="EDJ20" s="187"/>
      <c r="EDK20" s="187"/>
      <c r="EDL20" s="187"/>
      <c r="EDM20" s="187"/>
      <c r="EDN20" s="187"/>
      <c r="EDO20" s="187"/>
      <c r="EDP20" s="187"/>
      <c r="EDQ20" s="187"/>
      <c r="EDR20" s="187"/>
      <c r="EDS20" s="187"/>
      <c r="EDT20" s="187"/>
      <c r="EDU20" s="187"/>
      <c r="EDV20" s="187"/>
      <c r="EDW20" s="187"/>
      <c r="EDX20" s="187"/>
      <c r="EDY20" s="187"/>
      <c r="EDZ20" s="187"/>
      <c r="EEA20" s="187"/>
      <c r="EEB20" s="187"/>
      <c r="EEC20" s="187"/>
      <c r="EED20" s="187"/>
      <c r="EEE20" s="187"/>
      <c r="EEF20" s="187"/>
      <c r="EEG20" s="187"/>
      <c r="EEH20" s="187"/>
      <c r="EEI20" s="187"/>
      <c r="EEJ20" s="187"/>
      <c r="EEK20" s="187"/>
      <c r="EEL20" s="187"/>
      <c r="EEM20" s="187"/>
      <c r="EEN20" s="187"/>
      <c r="EEO20" s="187"/>
      <c r="EEP20" s="187"/>
      <c r="EEQ20" s="187"/>
      <c r="EER20" s="187"/>
      <c r="EES20" s="187"/>
      <c r="EET20" s="187"/>
      <c r="EEU20" s="187"/>
      <c r="EEV20" s="187"/>
      <c r="EEW20" s="187"/>
      <c r="EEX20" s="187"/>
      <c r="EEY20" s="187"/>
      <c r="EEZ20" s="187"/>
      <c r="EFA20" s="187"/>
      <c r="EFB20" s="187"/>
      <c r="EFC20" s="187"/>
      <c r="EFD20" s="187"/>
      <c r="EFE20" s="187"/>
      <c r="EFF20" s="187"/>
      <c r="EFG20" s="187"/>
      <c r="EFH20" s="187"/>
      <c r="EFI20" s="187"/>
      <c r="EFJ20" s="187"/>
      <c r="EFK20" s="187"/>
      <c r="EFL20" s="187"/>
      <c r="EFM20" s="187"/>
      <c r="EFN20" s="187"/>
      <c r="EFO20" s="187"/>
      <c r="EFP20" s="187"/>
      <c r="EFQ20" s="187"/>
      <c r="EFR20" s="187"/>
      <c r="EFS20" s="187"/>
      <c r="EFT20" s="187"/>
      <c r="EFU20" s="187"/>
      <c r="EFV20" s="187"/>
      <c r="EFW20" s="187"/>
      <c r="EFX20" s="187"/>
      <c r="EFY20" s="187"/>
      <c r="EFZ20" s="187"/>
      <c r="EGA20" s="187"/>
      <c r="EGB20" s="187"/>
      <c r="EGC20" s="187"/>
      <c r="EGD20" s="187"/>
      <c r="EGE20" s="187"/>
      <c r="EGF20" s="187"/>
      <c r="EGG20" s="187"/>
      <c r="EGH20" s="187"/>
      <c r="EGI20" s="187"/>
      <c r="EGJ20" s="187"/>
      <c r="EGK20" s="187"/>
      <c r="EGL20" s="187"/>
      <c r="EGM20" s="187"/>
      <c r="EGN20" s="187"/>
      <c r="EGO20" s="187"/>
      <c r="EGP20" s="187"/>
      <c r="EGQ20" s="187"/>
      <c r="EGR20" s="187"/>
      <c r="EGS20" s="187"/>
      <c r="EGT20" s="187"/>
      <c r="EGU20" s="187"/>
      <c r="EGV20" s="187"/>
      <c r="EGW20" s="187"/>
      <c r="EGX20" s="187"/>
      <c r="EGY20" s="187"/>
      <c r="EGZ20" s="187"/>
      <c r="EHA20" s="187"/>
      <c r="EHB20" s="187"/>
      <c r="EHC20" s="187"/>
      <c r="EHD20" s="187"/>
      <c r="EHE20" s="187"/>
      <c r="EHF20" s="187"/>
      <c r="EHG20" s="187"/>
      <c r="EHH20" s="187"/>
      <c r="EHI20" s="187"/>
      <c r="EHJ20" s="187"/>
      <c r="EHK20" s="187"/>
      <c r="EHL20" s="187"/>
      <c r="EHM20" s="187"/>
      <c r="EHN20" s="187"/>
      <c r="EHO20" s="187"/>
      <c r="EHP20" s="187"/>
      <c r="EHQ20" s="187"/>
      <c r="EHR20" s="187"/>
      <c r="EHS20" s="187"/>
      <c r="EHT20" s="187"/>
      <c r="EHU20" s="187"/>
      <c r="EHV20" s="187"/>
      <c r="EHW20" s="187"/>
      <c r="EHX20" s="187"/>
      <c r="EHY20" s="187"/>
      <c r="EHZ20" s="187"/>
      <c r="EIA20" s="187"/>
      <c r="EIB20" s="187"/>
      <c r="EIC20" s="187"/>
      <c r="EID20" s="187"/>
      <c r="EIE20" s="187"/>
      <c r="EIF20" s="187"/>
      <c r="EIG20" s="187"/>
      <c r="EIH20" s="187"/>
      <c r="EII20" s="187"/>
      <c r="EIJ20" s="187"/>
      <c r="EIK20" s="187"/>
      <c r="EIL20" s="187"/>
      <c r="EIM20" s="187"/>
      <c r="EIN20" s="187"/>
      <c r="EIO20" s="187"/>
      <c r="EIP20" s="187"/>
      <c r="EIQ20" s="187"/>
      <c r="EIR20" s="187"/>
      <c r="EIS20" s="187"/>
      <c r="EIT20" s="187"/>
      <c r="EIU20" s="187"/>
      <c r="EIV20" s="187"/>
      <c r="EIW20" s="187"/>
      <c r="EIX20" s="187"/>
      <c r="EIY20" s="187"/>
      <c r="EIZ20" s="187"/>
      <c r="EJA20" s="187"/>
      <c r="EJB20" s="187"/>
      <c r="EJC20" s="187"/>
      <c r="EJD20" s="187"/>
      <c r="EJE20" s="187"/>
      <c r="EJF20" s="187"/>
      <c r="EJG20" s="187"/>
      <c r="EJH20" s="187"/>
      <c r="EJI20" s="187"/>
      <c r="EJJ20" s="187"/>
      <c r="EJK20" s="187"/>
      <c r="EJL20" s="187"/>
      <c r="EJM20" s="187"/>
      <c r="EJN20" s="187"/>
      <c r="EJO20" s="187"/>
      <c r="EJP20" s="187"/>
      <c r="EJQ20" s="187"/>
      <c r="EJR20" s="187"/>
      <c r="EJS20" s="187"/>
      <c r="EJT20" s="187"/>
      <c r="EJU20" s="187"/>
      <c r="EJV20" s="187"/>
      <c r="EJW20" s="187"/>
      <c r="EJX20" s="187"/>
      <c r="EJY20" s="187"/>
      <c r="EJZ20" s="187"/>
      <c r="EKA20" s="187"/>
      <c r="EKB20" s="187"/>
      <c r="EKC20" s="187"/>
      <c r="EKD20" s="187"/>
      <c r="EKE20" s="187"/>
      <c r="EKF20" s="187"/>
      <c r="EKG20" s="187"/>
      <c r="EKH20" s="187"/>
      <c r="EKI20" s="187"/>
      <c r="EKJ20" s="187"/>
      <c r="EKK20" s="187"/>
      <c r="EKL20" s="187"/>
      <c r="EKM20" s="187"/>
      <c r="EKN20" s="187"/>
      <c r="EKO20" s="187"/>
      <c r="EKP20" s="187"/>
      <c r="EKQ20" s="187"/>
      <c r="EKR20" s="187"/>
      <c r="EKS20" s="187"/>
      <c r="EKT20" s="187"/>
      <c r="EKU20" s="187"/>
      <c r="EKV20" s="187"/>
      <c r="EKW20" s="187"/>
      <c r="EKX20" s="187"/>
      <c r="EKY20" s="187"/>
      <c r="EKZ20" s="187"/>
      <c r="ELA20" s="187"/>
      <c r="ELB20" s="187"/>
      <c r="ELC20" s="187"/>
      <c r="ELD20" s="187"/>
      <c r="ELE20" s="187"/>
      <c r="ELF20" s="187"/>
      <c r="ELG20" s="187"/>
      <c r="ELH20" s="187"/>
      <c r="ELI20" s="187"/>
      <c r="ELJ20" s="187"/>
      <c r="ELK20" s="187"/>
      <c r="ELL20" s="187"/>
      <c r="ELM20" s="187"/>
      <c r="ELN20" s="187"/>
      <c r="ELO20" s="187"/>
      <c r="ELP20" s="187"/>
      <c r="ELQ20" s="187"/>
      <c r="ELR20" s="187"/>
      <c r="ELS20" s="187"/>
      <c r="ELT20" s="187"/>
      <c r="ELU20" s="187"/>
      <c r="ELV20" s="187"/>
      <c r="ELW20" s="187"/>
      <c r="ELX20" s="187"/>
      <c r="ELY20" s="187"/>
      <c r="ELZ20" s="187"/>
      <c r="EMA20" s="187"/>
      <c r="EMB20" s="187"/>
      <c r="EMC20" s="187"/>
      <c r="EMD20" s="187"/>
      <c r="EME20" s="187"/>
      <c r="EMF20" s="187"/>
      <c r="EMG20" s="187"/>
      <c r="EMH20" s="187"/>
      <c r="EMI20" s="187"/>
      <c r="EMJ20" s="187"/>
      <c r="EMK20" s="187"/>
      <c r="EML20" s="187"/>
      <c r="EMM20" s="187"/>
      <c r="EMN20" s="187"/>
      <c r="EMO20" s="187"/>
      <c r="EMP20" s="187"/>
      <c r="EMQ20" s="187"/>
      <c r="EMR20" s="187"/>
      <c r="EMS20" s="187"/>
      <c r="EMT20" s="187"/>
      <c r="EMU20" s="187"/>
      <c r="EMV20" s="187"/>
      <c r="EMW20" s="187"/>
      <c r="EMX20" s="187"/>
      <c r="EMY20" s="187"/>
      <c r="EMZ20" s="187"/>
      <c r="ENA20" s="187"/>
      <c r="ENB20" s="187"/>
      <c r="ENC20" s="187"/>
      <c r="END20" s="187"/>
      <c r="ENE20" s="187"/>
      <c r="ENF20" s="187"/>
      <c r="ENG20" s="187"/>
      <c r="ENH20" s="187"/>
      <c r="ENI20" s="187"/>
      <c r="ENJ20" s="187"/>
      <c r="ENK20" s="187"/>
      <c r="ENL20" s="187"/>
      <c r="ENM20" s="187"/>
      <c r="ENN20" s="187"/>
      <c r="ENO20" s="187"/>
      <c r="ENP20" s="187"/>
      <c r="ENQ20" s="187"/>
      <c r="ENR20" s="187"/>
      <c r="ENS20" s="187"/>
      <c r="ENT20" s="187"/>
      <c r="ENU20" s="187"/>
      <c r="ENV20" s="187"/>
      <c r="ENW20" s="187"/>
      <c r="ENX20" s="187"/>
      <c r="ENY20" s="187"/>
      <c r="ENZ20" s="187"/>
      <c r="EOA20" s="187"/>
      <c r="EOB20" s="187"/>
      <c r="EOC20" s="187"/>
      <c r="EOD20" s="187"/>
      <c r="EOE20" s="187"/>
      <c r="EOF20" s="187"/>
      <c r="EOG20" s="187"/>
      <c r="EOH20" s="187"/>
      <c r="EOI20" s="187"/>
      <c r="EOJ20" s="187"/>
      <c r="EOK20" s="187"/>
      <c r="EOL20" s="187"/>
      <c r="EOM20" s="187"/>
      <c r="EON20" s="187"/>
      <c r="EOO20" s="187"/>
      <c r="EOP20" s="187"/>
      <c r="EOQ20" s="187"/>
      <c r="EOR20" s="187"/>
      <c r="EOS20" s="187"/>
      <c r="EOT20" s="187"/>
      <c r="EOU20" s="187"/>
      <c r="EOV20" s="187"/>
      <c r="EOW20" s="187"/>
      <c r="EOX20" s="187"/>
      <c r="EOY20" s="187"/>
      <c r="EOZ20" s="187"/>
      <c r="EPA20" s="187"/>
      <c r="EPB20" s="187"/>
      <c r="EPC20" s="187"/>
      <c r="EPD20" s="187"/>
      <c r="EPE20" s="187"/>
      <c r="EPF20" s="187"/>
      <c r="EPG20" s="187"/>
      <c r="EPH20" s="187"/>
      <c r="EPI20" s="187"/>
      <c r="EPJ20" s="187"/>
      <c r="EPK20" s="187"/>
      <c r="EPL20" s="187"/>
      <c r="EPM20" s="187"/>
      <c r="EPN20" s="187"/>
      <c r="EPO20" s="187"/>
      <c r="EPP20" s="187"/>
      <c r="EPQ20" s="187"/>
      <c r="EPR20" s="187"/>
      <c r="EPS20" s="187"/>
      <c r="EPT20" s="187"/>
      <c r="EPU20" s="187"/>
      <c r="EPV20" s="187"/>
      <c r="EPW20" s="187"/>
      <c r="EPX20" s="187"/>
      <c r="EPY20" s="187"/>
      <c r="EPZ20" s="187"/>
      <c r="EQA20" s="187"/>
      <c r="EQB20" s="187"/>
      <c r="EQC20" s="187"/>
      <c r="EQD20" s="187"/>
      <c r="EQE20" s="187"/>
      <c r="EQF20" s="187"/>
      <c r="EQG20" s="187"/>
      <c r="EQH20" s="187"/>
      <c r="EQI20" s="187"/>
      <c r="EQJ20" s="187"/>
      <c r="EQK20" s="187"/>
      <c r="EQL20" s="187"/>
      <c r="EQM20" s="187"/>
      <c r="EQN20" s="187"/>
      <c r="EQO20" s="187"/>
      <c r="EQP20" s="187"/>
      <c r="EQQ20" s="187"/>
      <c r="EQR20" s="187"/>
      <c r="EQS20" s="187"/>
      <c r="EQT20" s="187"/>
      <c r="EQU20" s="187"/>
      <c r="EQV20" s="187"/>
      <c r="EQW20" s="187"/>
      <c r="EQX20" s="187"/>
      <c r="EQY20" s="187"/>
      <c r="EQZ20" s="187"/>
      <c r="ERA20" s="187"/>
      <c r="ERB20" s="187"/>
      <c r="ERC20" s="187"/>
      <c r="ERD20" s="187"/>
      <c r="ERE20" s="187"/>
      <c r="ERF20" s="187"/>
      <c r="ERG20" s="187"/>
      <c r="ERH20" s="187"/>
      <c r="ERI20" s="187"/>
      <c r="ERJ20" s="187"/>
      <c r="ERK20" s="187"/>
      <c r="ERL20" s="187"/>
      <c r="ERM20" s="187"/>
      <c r="ERN20" s="187"/>
      <c r="ERO20" s="187"/>
      <c r="ERP20" s="187"/>
      <c r="ERQ20" s="187"/>
      <c r="ERR20" s="187"/>
      <c r="ERS20" s="187"/>
      <c r="ERT20" s="187"/>
      <c r="ERU20" s="187"/>
      <c r="ERV20" s="187"/>
      <c r="ERW20" s="187"/>
      <c r="ERX20" s="187"/>
      <c r="ERY20" s="187"/>
      <c r="ERZ20" s="187"/>
      <c r="ESA20" s="187"/>
      <c r="ESB20" s="187"/>
      <c r="ESC20" s="187"/>
      <c r="ESD20" s="187"/>
      <c r="ESE20" s="187"/>
      <c r="ESF20" s="187"/>
      <c r="ESG20" s="187"/>
      <c r="ESH20" s="187"/>
      <c r="ESI20" s="187"/>
      <c r="ESJ20" s="187"/>
      <c r="ESK20" s="187"/>
      <c r="ESL20" s="187"/>
      <c r="ESM20" s="187"/>
      <c r="ESN20" s="187"/>
      <c r="ESO20" s="187"/>
      <c r="ESP20" s="187"/>
      <c r="ESQ20" s="187"/>
      <c r="ESR20" s="187"/>
      <c r="ESS20" s="187"/>
      <c r="EST20" s="187"/>
      <c r="ESU20" s="187"/>
      <c r="ESV20" s="187"/>
      <c r="ESW20" s="187"/>
      <c r="ESX20" s="187"/>
      <c r="ESY20" s="187"/>
      <c r="ESZ20" s="187"/>
      <c r="ETA20" s="187"/>
      <c r="ETB20" s="187"/>
      <c r="ETC20" s="187"/>
      <c r="ETD20" s="187"/>
      <c r="ETE20" s="187"/>
      <c r="ETF20" s="187"/>
      <c r="ETG20" s="187"/>
      <c r="ETH20" s="187"/>
      <c r="ETI20" s="187"/>
      <c r="ETJ20" s="187"/>
      <c r="ETK20" s="187"/>
      <c r="ETL20" s="187"/>
      <c r="ETM20" s="187"/>
      <c r="ETN20" s="187"/>
      <c r="ETO20" s="187"/>
      <c r="ETP20" s="187"/>
      <c r="ETQ20" s="187"/>
      <c r="ETR20" s="187"/>
      <c r="ETS20" s="187"/>
      <c r="ETT20" s="187"/>
      <c r="ETU20" s="187"/>
      <c r="ETV20" s="187"/>
      <c r="ETW20" s="187"/>
      <c r="ETX20" s="187"/>
      <c r="ETY20" s="187"/>
      <c r="ETZ20" s="187"/>
      <c r="EUA20" s="187"/>
      <c r="EUB20" s="187"/>
      <c r="EUC20" s="187"/>
      <c r="EUD20" s="187"/>
      <c r="EUE20" s="187"/>
      <c r="EUF20" s="187"/>
      <c r="EUG20" s="187"/>
      <c r="EUH20" s="187"/>
      <c r="EUI20" s="187"/>
      <c r="EUJ20" s="187"/>
      <c r="EUK20" s="187"/>
      <c r="EUL20" s="187"/>
      <c r="EUM20" s="187"/>
      <c r="EUN20" s="187"/>
      <c r="EUO20" s="187"/>
      <c r="EUP20" s="187"/>
      <c r="EUQ20" s="187"/>
      <c r="EUR20" s="187"/>
      <c r="EUS20" s="187"/>
      <c r="EUT20" s="187"/>
      <c r="EUU20" s="187"/>
      <c r="EUV20" s="187"/>
      <c r="EUW20" s="187"/>
      <c r="EUX20" s="187"/>
      <c r="EUY20" s="187"/>
      <c r="EUZ20" s="187"/>
      <c r="EVA20" s="187"/>
      <c r="EVB20" s="187"/>
      <c r="EVC20" s="187"/>
      <c r="EVD20" s="187"/>
      <c r="EVE20" s="187"/>
      <c r="EVF20" s="187"/>
      <c r="EVG20" s="187"/>
      <c r="EVH20" s="187"/>
      <c r="EVI20" s="187"/>
      <c r="EVJ20" s="187"/>
      <c r="EVK20" s="187"/>
      <c r="EVL20" s="187"/>
      <c r="EVM20" s="187"/>
      <c r="EVN20" s="187"/>
      <c r="EVO20" s="187"/>
      <c r="EVP20" s="187"/>
      <c r="EVQ20" s="187"/>
      <c r="EVR20" s="187"/>
      <c r="EVS20" s="187"/>
      <c r="EVT20" s="187"/>
      <c r="EVU20" s="187"/>
      <c r="EVV20" s="187"/>
      <c r="EVW20" s="187"/>
      <c r="EVX20" s="187"/>
      <c r="EVY20" s="187"/>
      <c r="EVZ20" s="187"/>
      <c r="EWA20" s="187"/>
      <c r="EWB20" s="187"/>
      <c r="EWC20" s="187"/>
      <c r="EWD20" s="187"/>
      <c r="EWE20" s="187"/>
      <c r="EWF20" s="187"/>
      <c r="EWG20" s="187"/>
      <c r="EWH20" s="187"/>
      <c r="EWI20" s="187"/>
      <c r="EWJ20" s="187"/>
      <c r="EWK20" s="187"/>
      <c r="EWL20" s="187"/>
      <c r="EWM20" s="187"/>
      <c r="EWN20" s="187"/>
      <c r="EWO20" s="187"/>
      <c r="EWP20" s="187"/>
      <c r="EWQ20" s="187"/>
      <c r="EWR20" s="187"/>
      <c r="EWS20" s="187"/>
      <c r="EWT20" s="187"/>
      <c r="EWU20" s="187"/>
      <c r="EWV20" s="187"/>
      <c r="EWW20" s="187"/>
      <c r="EWX20" s="187"/>
      <c r="EWY20" s="187"/>
      <c r="EWZ20" s="187"/>
      <c r="EXA20" s="187"/>
      <c r="EXB20" s="187"/>
      <c r="EXC20" s="187"/>
      <c r="EXD20" s="187"/>
      <c r="EXE20" s="187"/>
      <c r="EXF20" s="187"/>
      <c r="EXG20" s="187"/>
      <c r="EXH20" s="187"/>
      <c r="EXI20" s="187"/>
      <c r="EXJ20" s="187"/>
      <c r="EXK20" s="187"/>
      <c r="EXL20" s="187"/>
      <c r="EXM20" s="187"/>
      <c r="EXN20" s="187"/>
      <c r="EXO20" s="187"/>
      <c r="EXP20" s="187"/>
      <c r="EXQ20" s="187"/>
      <c r="EXR20" s="187"/>
      <c r="EXS20" s="187"/>
      <c r="EXT20" s="187"/>
      <c r="EXU20" s="187"/>
      <c r="EXV20" s="187"/>
      <c r="EXW20" s="187"/>
      <c r="EXX20" s="187"/>
      <c r="EXY20" s="187"/>
      <c r="EXZ20" s="187"/>
      <c r="EYA20" s="187"/>
      <c r="EYB20" s="187"/>
      <c r="EYC20" s="187"/>
      <c r="EYD20" s="187"/>
      <c r="EYE20" s="187"/>
      <c r="EYF20" s="187"/>
      <c r="EYG20" s="187"/>
      <c r="EYH20" s="187"/>
      <c r="EYI20" s="187"/>
      <c r="EYJ20" s="187"/>
      <c r="EYK20" s="187"/>
      <c r="EYL20" s="187"/>
      <c r="EYM20" s="187"/>
      <c r="EYN20" s="187"/>
      <c r="EYO20" s="187"/>
      <c r="EYP20" s="187"/>
      <c r="EYQ20" s="187"/>
      <c r="EYR20" s="187"/>
      <c r="EYS20" s="187"/>
      <c r="EYT20" s="187"/>
      <c r="EYU20" s="187"/>
      <c r="EYV20" s="187"/>
      <c r="EYW20" s="187"/>
      <c r="EYX20" s="187"/>
      <c r="EYY20" s="187"/>
      <c r="EYZ20" s="187"/>
      <c r="EZA20" s="187"/>
      <c r="EZB20" s="187"/>
      <c r="EZC20" s="187"/>
      <c r="EZD20" s="187"/>
      <c r="EZE20" s="187"/>
      <c r="EZF20" s="187"/>
      <c r="EZG20" s="187"/>
      <c r="EZH20" s="187"/>
      <c r="EZI20" s="187"/>
      <c r="EZJ20" s="187"/>
      <c r="EZK20" s="187"/>
      <c r="EZL20" s="187"/>
      <c r="EZM20" s="187"/>
      <c r="EZN20" s="187"/>
      <c r="EZO20" s="187"/>
      <c r="EZP20" s="187"/>
      <c r="EZQ20" s="187"/>
      <c r="EZR20" s="187"/>
      <c r="EZS20" s="187"/>
      <c r="EZT20" s="187"/>
      <c r="EZU20" s="187"/>
      <c r="EZV20" s="187"/>
      <c r="EZW20" s="187"/>
      <c r="EZX20" s="187"/>
      <c r="EZY20" s="187"/>
      <c r="EZZ20" s="187"/>
      <c r="FAA20" s="187"/>
      <c r="FAB20" s="187"/>
      <c r="FAC20" s="187"/>
      <c r="FAD20" s="187"/>
      <c r="FAE20" s="187"/>
      <c r="FAF20" s="187"/>
      <c r="FAG20" s="187"/>
      <c r="FAH20" s="187"/>
      <c r="FAI20" s="187"/>
      <c r="FAJ20" s="187"/>
      <c r="FAK20" s="187"/>
      <c r="FAL20" s="187"/>
      <c r="FAM20" s="187"/>
      <c r="FAN20" s="187"/>
      <c r="FAO20" s="187"/>
      <c r="FAP20" s="187"/>
      <c r="FAQ20" s="187"/>
      <c r="FAR20" s="187"/>
      <c r="FAS20" s="187"/>
      <c r="FAT20" s="187"/>
      <c r="FAU20" s="187"/>
      <c r="FAV20" s="187"/>
      <c r="FAW20" s="187"/>
      <c r="FAX20" s="187"/>
      <c r="FAY20" s="187"/>
      <c r="FAZ20" s="187"/>
      <c r="FBA20" s="187"/>
      <c r="FBB20" s="187"/>
      <c r="FBC20" s="187"/>
      <c r="FBD20" s="187"/>
      <c r="FBE20" s="187"/>
      <c r="FBF20" s="187"/>
      <c r="FBG20" s="187"/>
      <c r="FBH20" s="187"/>
      <c r="FBI20" s="187"/>
      <c r="FBJ20" s="187"/>
      <c r="FBK20" s="187"/>
      <c r="FBL20" s="187"/>
      <c r="FBM20" s="187"/>
      <c r="FBN20" s="187"/>
      <c r="FBO20" s="187"/>
      <c r="FBP20" s="187"/>
      <c r="FBQ20" s="187"/>
      <c r="FBR20" s="187"/>
      <c r="FBS20" s="187"/>
      <c r="FBT20" s="187"/>
      <c r="FBU20" s="187"/>
      <c r="FBV20" s="187"/>
      <c r="FBW20" s="187"/>
      <c r="FBX20" s="187"/>
      <c r="FBY20" s="187"/>
      <c r="FBZ20" s="187"/>
      <c r="FCA20" s="187"/>
      <c r="FCB20" s="187"/>
      <c r="FCC20" s="187"/>
      <c r="FCD20" s="187"/>
      <c r="FCE20" s="187"/>
      <c r="FCF20" s="187"/>
      <c r="FCG20" s="187"/>
      <c r="FCH20" s="187"/>
      <c r="FCI20" s="187"/>
      <c r="FCJ20" s="187"/>
      <c r="FCK20" s="187"/>
      <c r="FCL20" s="187"/>
      <c r="FCM20" s="187"/>
      <c r="FCN20" s="187"/>
      <c r="FCO20" s="187"/>
      <c r="FCP20" s="187"/>
      <c r="FCQ20" s="187"/>
      <c r="FCR20" s="187"/>
      <c r="FCS20" s="187"/>
      <c r="FCT20" s="187"/>
      <c r="FCU20" s="187"/>
      <c r="FCV20" s="187"/>
      <c r="FCW20" s="187"/>
      <c r="FCX20" s="187"/>
      <c r="FCY20" s="187"/>
      <c r="FCZ20" s="187"/>
      <c r="FDA20" s="187"/>
      <c r="FDB20" s="187"/>
      <c r="FDC20" s="187"/>
      <c r="FDD20" s="187"/>
      <c r="FDE20" s="187"/>
      <c r="FDF20" s="187"/>
      <c r="FDG20" s="187"/>
      <c r="FDH20" s="187"/>
      <c r="FDI20" s="187"/>
      <c r="FDJ20" s="187"/>
      <c r="FDK20" s="187"/>
      <c r="FDL20" s="187"/>
      <c r="FDM20" s="187"/>
      <c r="FDN20" s="187"/>
      <c r="FDO20" s="187"/>
      <c r="FDP20" s="187"/>
      <c r="FDQ20" s="187"/>
      <c r="FDR20" s="187"/>
      <c r="FDS20" s="187"/>
      <c r="FDT20" s="187"/>
      <c r="FDU20" s="187"/>
      <c r="FDV20" s="187"/>
      <c r="FDW20" s="187"/>
      <c r="FDX20" s="187"/>
      <c r="FDY20" s="187"/>
      <c r="FDZ20" s="187"/>
      <c r="FEA20" s="187"/>
      <c r="FEB20" s="187"/>
      <c r="FEC20" s="187"/>
      <c r="FED20" s="187"/>
      <c r="FEE20" s="187"/>
      <c r="FEF20" s="187"/>
      <c r="FEG20" s="187"/>
      <c r="FEH20" s="187"/>
      <c r="FEI20" s="187"/>
      <c r="FEJ20" s="187"/>
      <c r="FEK20" s="187"/>
      <c r="FEL20" s="187"/>
      <c r="FEM20" s="187"/>
      <c r="FEN20" s="187"/>
      <c r="FEO20" s="187"/>
      <c r="FEP20" s="187"/>
      <c r="FEQ20" s="187"/>
      <c r="FER20" s="187"/>
      <c r="FES20" s="187"/>
      <c r="FET20" s="187"/>
      <c r="FEU20" s="187"/>
      <c r="FEV20" s="187"/>
      <c r="FEW20" s="187"/>
      <c r="FEX20" s="187"/>
      <c r="FEY20" s="187"/>
      <c r="FEZ20" s="187"/>
      <c r="FFA20" s="187"/>
      <c r="FFB20" s="187"/>
      <c r="FFC20" s="187"/>
      <c r="FFD20" s="187"/>
      <c r="FFE20" s="187"/>
      <c r="FFF20" s="187"/>
      <c r="FFG20" s="187"/>
      <c r="FFH20" s="187"/>
      <c r="FFI20" s="187"/>
      <c r="FFJ20" s="187"/>
      <c r="FFK20" s="187"/>
      <c r="FFL20" s="187"/>
      <c r="FFM20" s="187"/>
      <c r="FFN20" s="187"/>
      <c r="FFO20" s="187"/>
      <c r="FFP20" s="187"/>
      <c r="FFQ20" s="187"/>
      <c r="FFR20" s="187"/>
      <c r="FFS20" s="187"/>
      <c r="FFT20" s="187"/>
      <c r="FFU20" s="187"/>
      <c r="FFV20" s="187"/>
      <c r="FFW20" s="187"/>
      <c r="FFX20" s="187"/>
      <c r="FFY20" s="187"/>
      <c r="FFZ20" s="187"/>
      <c r="FGA20" s="187"/>
      <c r="FGB20" s="187"/>
      <c r="FGC20" s="187"/>
      <c r="FGD20" s="187"/>
      <c r="FGE20" s="187"/>
      <c r="FGF20" s="187"/>
      <c r="FGG20" s="187"/>
      <c r="FGH20" s="187"/>
      <c r="FGI20" s="187"/>
      <c r="FGJ20" s="187"/>
      <c r="FGK20" s="187"/>
      <c r="FGL20" s="187"/>
      <c r="FGM20" s="187"/>
      <c r="FGN20" s="187"/>
      <c r="FGO20" s="187"/>
      <c r="FGP20" s="187"/>
      <c r="FGQ20" s="187"/>
      <c r="FGR20" s="187"/>
      <c r="FGS20" s="187"/>
      <c r="FGT20" s="187"/>
      <c r="FGU20" s="187"/>
      <c r="FGV20" s="187"/>
      <c r="FGW20" s="187"/>
      <c r="FGX20" s="187"/>
      <c r="FGY20" s="187"/>
      <c r="FGZ20" s="187"/>
      <c r="FHA20" s="187"/>
      <c r="FHB20" s="187"/>
      <c r="FHC20" s="187"/>
      <c r="FHD20" s="187"/>
      <c r="FHE20" s="187"/>
      <c r="FHF20" s="187"/>
      <c r="FHG20" s="187"/>
      <c r="FHH20" s="187"/>
      <c r="FHI20" s="187"/>
      <c r="FHJ20" s="187"/>
      <c r="FHK20" s="187"/>
      <c r="FHL20" s="187"/>
      <c r="FHM20" s="187"/>
      <c r="FHN20" s="187"/>
      <c r="FHO20" s="187"/>
      <c r="FHP20" s="187"/>
      <c r="FHQ20" s="187"/>
      <c r="FHR20" s="187"/>
      <c r="FHS20" s="187"/>
      <c r="FHT20" s="187"/>
      <c r="FHU20" s="187"/>
      <c r="FHV20" s="187"/>
      <c r="FHW20" s="187"/>
      <c r="FHX20" s="187"/>
      <c r="FHY20" s="187"/>
      <c r="FHZ20" s="187"/>
      <c r="FIA20" s="187"/>
      <c r="FIB20" s="187"/>
      <c r="FIC20" s="187"/>
      <c r="FID20" s="187"/>
      <c r="FIE20" s="187"/>
      <c r="FIF20" s="187"/>
      <c r="FIG20" s="187"/>
      <c r="FIH20" s="187"/>
      <c r="FII20" s="187"/>
      <c r="FIJ20" s="187"/>
      <c r="FIK20" s="187"/>
      <c r="FIL20" s="187"/>
      <c r="FIM20" s="187"/>
      <c r="FIN20" s="187"/>
      <c r="FIO20" s="187"/>
      <c r="FIP20" s="187"/>
      <c r="FIQ20" s="187"/>
      <c r="FIR20" s="187"/>
      <c r="FIS20" s="187"/>
      <c r="FIT20" s="187"/>
      <c r="FIU20" s="187"/>
      <c r="FIV20" s="187"/>
      <c r="FIW20" s="187"/>
      <c r="FIX20" s="187"/>
      <c r="FIY20" s="187"/>
      <c r="FIZ20" s="187"/>
      <c r="FJA20" s="187"/>
      <c r="FJB20" s="187"/>
      <c r="FJC20" s="187"/>
      <c r="FJD20" s="187"/>
      <c r="FJE20" s="187"/>
      <c r="FJF20" s="187"/>
      <c r="FJG20" s="187"/>
      <c r="FJH20" s="187"/>
      <c r="FJI20" s="187"/>
      <c r="FJJ20" s="187"/>
      <c r="FJK20" s="187"/>
      <c r="FJL20" s="187"/>
      <c r="FJM20" s="187"/>
      <c r="FJN20" s="187"/>
      <c r="FJO20" s="187"/>
      <c r="FJP20" s="187"/>
      <c r="FJQ20" s="187"/>
      <c r="FJR20" s="187"/>
      <c r="FJS20" s="187"/>
      <c r="FJT20" s="187"/>
      <c r="FJU20" s="187"/>
      <c r="FJV20" s="187"/>
      <c r="FJW20" s="187"/>
      <c r="FJX20" s="187"/>
      <c r="FJY20" s="187"/>
      <c r="FJZ20" s="187"/>
      <c r="FKA20" s="187"/>
      <c r="FKB20" s="187"/>
      <c r="FKC20" s="187"/>
      <c r="FKD20" s="187"/>
      <c r="FKE20" s="187"/>
      <c r="FKF20" s="187"/>
      <c r="FKG20" s="187"/>
      <c r="FKH20" s="187"/>
      <c r="FKI20" s="187"/>
      <c r="FKJ20" s="187"/>
      <c r="FKK20" s="187"/>
      <c r="FKL20" s="187"/>
      <c r="FKM20" s="187"/>
      <c r="FKN20" s="187"/>
      <c r="FKO20" s="187"/>
      <c r="FKP20" s="187"/>
      <c r="FKQ20" s="187"/>
      <c r="FKR20" s="187"/>
      <c r="FKS20" s="187"/>
      <c r="FKT20" s="187"/>
      <c r="FKU20" s="187"/>
      <c r="FKV20" s="187"/>
      <c r="FKW20" s="187"/>
      <c r="FKX20" s="187"/>
      <c r="FKY20" s="187"/>
      <c r="FKZ20" s="187"/>
      <c r="FLA20" s="187"/>
      <c r="FLB20" s="187"/>
      <c r="FLC20" s="187"/>
      <c r="FLD20" s="187"/>
      <c r="FLE20" s="187"/>
      <c r="FLF20" s="187"/>
      <c r="FLG20" s="187"/>
      <c r="FLH20" s="187"/>
      <c r="FLI20" s="187"/>
      <c r="FLJ20" s="187"/>
      <c r="FLK20" s="187"/>
      <c r="FLL20" s="187"/>
      <c r="FLM20" s="187"/>
      <c r="FLN20" s="187"/>
      <c r="FLO20" s="187"/>
      <c r="FLP20" s="187"/>
      <c r="FLQ20" s="187"/>
      <c r="FLR20" s="187"/>
      <c r="FLS20" s="187"/>
      <c r="FLT20" s="187"/>
      <c r="FLU20" s="187"/>
      <c r="FLV20" s="187"/>
      <c r="FLW20" s="187"/>
      <c r="FLX20" s="187"/>
      <c r="FLY20" s="187"/>
      <c r="FLZ20" s="187"/>
      <c r="FMA20" s="187"/>
      <c r="FMB20" s="187"/>
      <c r="FMC20" s="187"/>
      <c r="FMD20" s="187"/>
      <c r="FME20" s="187"/>
      <c r="FMF20" s="187"/>
      <c r="FMG20" s="187"/>
      <c r="FMH20" s="187"/>
      <c r="FMI20" s="187"/>
      <c r="FMJ20" s="187"/>
      <c r="FMK20" s="187"/>
      <c r="FML20" s="187"/>
      <c r="FMM20" s="187"/>
      <c r="FMN20" s="187"/>
      <c r="FMO20" s="187"/>
      <c r="FMP20" s="187"/>
      <c r="FMQ20" s="187"/>
      <c r="FMR20" s="187"/>
      <c r="FMS20" s="187"/>
      <c r="FMT20" s="187"/>
      <c r="FMU20" s="187"/>
      <c r="FMV20" s="187"/>
      <c r="FMW20" s="187"/>
      <c r="FMX20" s="187"/>
      <c r="FMY20" s="187"/>
      <c r="FMZ20" s="187"/>
      <c r="FNA20" s="187"/>
      <c r="FNB20" s="187"/>
      <c r="FNC20" s="187"/>
      <c r="FND20" s="187"/>
      <c r="FNE20" s="187"/>
      <c r="FNF20" s="187"/>
      <c r="FNG20" s="187"/>
      <c r="FNH20" s="187"/>
      <c r="FNI20" s="187"/>
      <c r="FNJ20" s="187"/>
      <c r="FNK20" s="187"/>
      <c r="FNL20" s="187"/>
      <c r="FNM20" s="187"/>
      <c r="FNN20" s="187"/>
      <c r="FNO20" s="187"/>
      <c r="FNP20" s="187"/>
      <c r="FNQ20" s="187"/>
      <c r="FNR20" s="187"/>
      <c r="FNS20" s="187"/>
      <c r="FNT20" s="187"/>
      <c r="FNU20" s="187"/>
      <c r="FNV20" s="187"/>
      <c r="FNW20" s="187"/>
      <c r="FNX20" s="187"/>
      <c r="FNY20" s="187"/>
      <c r="FNZ20" s="187"/>
      <c r="FOA20" s="187"/>
      <c r="FOB20" s="187"/>
      <c r="FOC20" s="187"/>
      <c r="FOD20" s="187"/>
      <c r="FOE20" s="187"/>
      <c r="FOF20" s="187"/>
      <c r="FOG20" s="187"/>
      <c r="FOH20" s="187"/>
      <c r="FOI20" s="187"/>
      <c r="FOJ20" s="187"/>
      <c r="FOK20" s="187"/>
      <c r="FOL20" s="187"/>
      <c r="FOM20" s="187"/>
      <c r="FON20" s="187"/>
      <c r="FOO20" s="187"/>
      <c r="FOP20" s="187"/>
      <c r="FOQ20" s="187"/>
      <c r="FOR20" s="187"/>
      <c r="FOS20" s="187"/>
      <c r="FOT20" s="187"/>
      <c r="FOU20" s="187"/>
      <c r="FOV20" s="187"/>
      <c r="FOW20" s="187"/>
      <c r="FOX20" s="187"/>
      <c r="FOY20" s="187"/>
      <c r="FOZ20" s="187"/>
      <c r="FPA20" s="187"/>
      <c r="FPB20" s="187"/>
      <c r="FPC20" s="187"/>
      <c r="FPD20" s="187"/>
      <c r="FPE20" s="187"/>
      <c r="FPF20" s="187"/>
      <c r="FPG20" s="187"/>
      <c r="FPH20" s="187"/>
      <c r="FPI20" s="187"/>
      <c r="FPJ20" s="187"/>
      <c r="FPK20" s="187"/>
      <c r="FPL20" s="187"/>
      <c r="FPM20" s="187"/>
      <c r="FPN20" s="187"/>
      <c r="FPO20" s="187"/>
      <c r="FPP20" s="187"/>
      <c r="FPQ20" s="187"/>
      <c r="FPR20" s="187"/>
      <c r="FPS20" s="187"/>
      <c r="FPT20" s="187"/>
      <c r="FPU20" s="187"/>
      <c r="FPV20" s="187"/>
      <c r="FPW20" s="187"/>
      <c r="FPX20" s="187"/>
      <c r="FPY20" s="187"/>
      <c r="FPZ20" s="187"/>
      <c r="FQA20" s="187"/>
      <c r="FQB20" s="187"/>
      <c r="FQC20" s="187"/>
      <c r="FQD20" s="187"/>
      <c r="FQE20" s="187"/>
      <c r="FQF20" s="187"/>
      <c r="FQG20" s="187"/>
      <c r="FQH20" s="187"/>
      <c r="FQI20" s="187"/>
      <c r="FQJ20" s="187"/>
      <c r="FQK20" s="187"/>
      <c r="FQL20" s="187"/>
      <c r="FQM20" s="187"/>
      <c r="FQN20" s="187"/>
      <c r="FQO20" s="187"/>
      <c r="FQP20" s="187"/>
      <c r="FQQ20" s="187"/>
      <c r="FQR20" s="187"/>
      <c r="FQS20" s="187"/>
      <c r="FQT20" s="187"/>
      <c r="FQU20" s="187"/>
      <c r="FQV20" s="187"/>
      <c r="FQW20" s="187"/>
      <c r="FQX20" s="187"/>
      <c r="FQY20" s="187"/>
      <c r="FQZ20" s="187"/>
      <c r="FRA20" s="187"/>
      <c r="FRB20" s="187"/>
      <c r="FRC20" s="187"/>
      <c r="FRD20" s="187"/>
      <c r="FRE20" s="187"/>
      <c r="FRF20" s="187"/>
      <c r="FRG20" s="187"/>
      <c r="FRH20" s="187"/>
      <c r="FRI20" s="187"/>
      <c r="FRJ20" s="187"/>
      <c r="FRK20" s="187"/>
      <c r="FRL20" s="187"/>
      <c r="FRM20" s="187"/>
      <c r="FRN20" s="187"/>
      <c r="FRO20" s="187"/>
      <c r="FRP20" s="187"/>
      <c r="FRQ20" s="187"/>
      <c r="FRR20" s="187"/>
      <c r="FRS20" s="187"/>
      <c r="FRT20" s="187"/>
      <c r="FRU20" s="187"/>
      <c r="FRV20" s="187"/>
      <c r="FRW20" s="187"/>
      <c r="FRX20" s="187"/>
      <c r="FRY20" s="187"/>
      <c r="FRZ20" s="187"/>
      <c r="FSA20" s="187"/>
      <c r="FSB20" s="187"/>
      <c r="FSC20" s="187"/>
      <c r="FSD20" s="187"/>
      <c r="FSE20" s="187"/>
      <c r="FSF20" s="187"/>
      <c r="FSG20" s="187"/>
      <c r="FSH20" s="187"/>
      <c r="FSI20" s="187"/>
      <c r="FSJ20" s="187"/>
      <c r="FSK20" s="187"/>
      <c r="FSL20" s="187"/>
      <c r="FSM20" s="187"/>
      <c r="FSN20" s="187"/>
      <c r="FSO20" s="187"/>
      <c r="FSP20" s="187"/>
      <c r="FSQ20" s="187"/>
      <c r="FSR20" s="187"/>
      <c r="FSS20" s="187"/>
      <c r="FST20" s="187"/>
      <c r="FSU20" s="187"/>
      <c r="FSV20" s="187"/>
      <c r="FSW20" s="187"/>
      <c r="FSX20" s="187"/>
      <c r="FSY20" s="187"/>
      <c r="FSZ20" s="187"/>
      <c r="FTA20" s="187"/>
      <c r="FTB20" s="187"/>
      <c r="FTC20" s="187"/>
      <c r="FTD20" s="187"/>
      <c r="FTE20" s="187"/>
      <c r="FTF20" s="187"/>
      <c r="FTG20" s="187"/>
      <c r="FTH20" s="187"/>
      <c r="FTI20" s="187"/>
      <c r="FTJ20" s="187"/>
      <c r="FTK20" s="187"/>
      <c r="FTL20" s="187"/>
      <c r="FTM20" s="187"/>
      <c r="FTN20" s="187"/>
      <c r="FTO20" s="187"/>
      <c r="FTP20" s="187"/>
      <c r="FTQ20" s="187"/>
      <c r="FTR20" s="187"/>
      <c r="FTS20" s="187"/>
      <c r="FTT20" s="187"/>
      <c r="FTU20" s="187"/>
      <c r="FTV20" s="187"/>
      <c r="FTW20" s="187"/>
      <c r="FTX20" s="187"/>
      <c r="FTY20" s="187"/>
      <c r="FTZ20" s="187"/>
      <c r="FUA20" s="187"/>
      <c r="FUB20" s="187"/>
      <c r="FUC20" s="187"/>
      <c r="FUD20" s="187"/>
      <c r="FUE20" s="187"/>
      <c r="FUF20" s="187"/>
      <c r="FUG20" s="187"/>
      <c r="FUH20" s="187"/>
      <c r="FUI20" s="187"/>
      <c r="FUJ20" s="187"/>
      <c r="FUK20" s="187"/>
      <c r="FUL20" s="187"/>
      <c r="FUM20" s="187"/>
      <c r="FUN20" s="187"/>
      <c r="FUO20" s="187"/>
      <c r="FUP20" s="187"/>
      <c r="FUQ20" s="187"/>
      <c r="FUR20" s="187"/>
      <c r="FUS20" s="187"/>
      <c r="FUT20" s="187"/>
      <c r="FUU20" s="187"/>
      <c r="FUV20" s="187"/>
      <c r="FUW20" s="187"/>
      <c r="FUX20" s="187"/>
      <c r="FUY20" s="187"/>
      <c r="FUZ20" s="187"/>
      <c r="FVA20" s="187"/>
      <c r="FVB20" s="187"/>
      <c r="FVC20" s="187"/>
      <c r="FVD20" s="187"/>
      <c r="FVE20" s="187"/>
      <c r="FVF20" s="187"/>
      <c r="FVG20" s="187"/>
      <c r="FVH20" s="187"/>
      <c r="FVI20" s="187"/>
      <c r="FVJ20" s="187"/>
      <c r="FVK20" s="187"/>
      <c r="FVL20" s="187"/>
      <c r="FVM20" s="187"/>
      <c r="FVN20" s="187"/>
      <c r="FVO20" s="187"/>
      <c r="FVP20" s="187"/>
      <c r="FVQ20" s="187"/>
      <c r="FVR20" s="187"/>
      <c r="FVS20" s="187"/>
      <c r="FVT20" s="187"/>
      <c r="FVU20" s="187"/>
      <c r="FVV20" s="187"/>
      <c r="FVW20" s="187"/>
      <c r="FVX20" s="187"/>
      <c r="FVY20" s="187"/>
      <c r="FVZ20" s="187"/>
      <c r="FWA20" s="187"/>
      <c r="FWB20" s="187"/>
      <c r="FWC20" s="187"/>
      <c r="FWD20" s="187"/>
      <c r="FWE20" s="187"/>
      <c r="FWF20" s="187"/>
      <c r="FWG20" s="187"/>
      <c r="FWH20" s="187"/>
      <c r="FWI20" s="187"/>
      <c r="FWJ20" s="187"/>
      <c r="FWK20" s="187"/>
      <c r="FWL20" s="187"/>
      <c r="FWM20" s="187"/>
      <c r="FWN20" s="187"/>
      <c r="FWO20" s="187"/>
      <c r="FWP20" s="187"/>
      <c r="FWQ20" s="187"/>
      <c r="FWR20" s="187"/>
      <c r="FWS20" s="187"/>
      <c r="FWT20" s="187"/>
      <c r="FWU20" s="187"/>
      <c r="FWV20" s="187"/>
      <c r="FWW20" s="187"/>
      <c r="FWX20" s="187"/>
      <c r="FWY20" s="187"/>
      <c r="FWZ20" s="187"/>
      <c r="FXA20" s="187"/>
      <c r="FXB20" s="187"/>
      <c r="FXC20" s="187"/>
      <c r="FXD20" s="187"/>
      <c r="FXE20" s="187"/>
      <c r="FXF20" s="187"/>
      <c r="FXG20" s="187"/>
      <c r="FXH20" s="187"/>
      <c r="FXI20" s="187"/>
      <c r="FXJ20" s="187"/>
      <c r="FXK20" s="187"/>
      <c r="FXL20" s="187"/>
      <c r="FXM20" s="187"/>
      <c r="FXN20" s="187"/>
      <c r="FXO20" s="187"/>
      <c r="FXP20" s="187"/>
      <c r="FXQ20" s="187"/>
      <c r="FXR20" s="187"/>
      <c r="FXS20" s="187"/>
      <c r="FXT20" s="187"/>
      <c r="FXU20" s="187"/>
      <c r="FXV20" s="187"/>
      <c r="FXW20" s="187"/>
      <c r="FXX20" s="187"/>
      <c r="FXY20" s="187"/>
      <c r="FXZ20" s="187"/>
      <c r="FYA20" s="187"/>
      <c r="FYB20" s="187"/>
      <c r="FYC20" s="187"/>
      <c r="FYD20" s="187"/>
      <c r="FYE20" s="187"/>
      <c r="FYF20" s="187"/>
      <c r="FYG20" s="187"/>
      <c r="FYH20" s="187"/>
      <c r="FYI20" s="187"/>
      <c r="FYJ20" s="187"/>
      <c r="FYK20" s="187"/>
      <c r="FYL20" s="187"/>
      <c r="FYM20" s="187"/>
      <c r="FYN20" s="187"/>
      <c r="FYO20" s="187"/>
      <c r="FYP20" s="187"/>
      <c r="FYQ20" s="187"/>
      <c r="FYR20" s="187"/>
      <c r="FYS20" s="187"/>
      <c r="FYT20" s="187"/>
      <c r="FYU20" s="187"/>
      <c r="FYV20" s="187"/>
      <c r="FYW20" s="187"/>
      <c r="FYX20" s="187"/>
      <c r="FYY20" s="187"/>
      <c r="FYZ20" s="187"/>
      <c r="FZA20" s="187"/>
      <c r="FZB20" s="187"/>
      <c r="FZC20" s="187"/>
      <c r="FZD20" s="187"/>
      <c r="FZE20" s="187"/>
      <c r="FZF20" s="187"/>
      <c r="FZG20" s="187"/>
      <c r="FZH20" s="187"/>
      <c r="FZI20" s="187"/>
      <c r="FZJ20" s="187"/>
      <c r="FZK20" s="187"/>
      <c r="FZL20" s="187"/>
      <c r="FZM20" s="187"/>
      <c r="FZN20" s="187"/>
      <c r="FZO20" s="187"/>
      <c r="FZP20" s="187"/>
      <c r="FZQ20" s="187"/>
      <c r="FZR20" s="187"/>
      <c r="FZS20" s="187"/>
      <c r="FZT20" s="187"/>
      <c r="FZU20" s="187"/>
      <c r="FZV20" s="187"/>
      <c r="FZW20" s="187"/>
      <c r="FZX20" s="187"/>
      <c r="FZY20" s="187"/>
      <c r="FZZ20" s="187"/>
      <c r="GAA20" s="187"/>
      <c r="GAB20" s="187"/>
      <c r="GAC20" s="187"/>
      <c r="GAD20" s="187"/>
      <c r="GAE20" s="187"/>
      <c r="GAF20" s="187"/>
      <c r="GAG20" s="187"/>
      <c r="GAH20" s="187"/>
      <c r="GAI20" s="187"/>
      <c r="GAJ20" s="187"/>
      <c r="GAK20" s="187"/>
      <c r="GAL20" s="187"/>
      <c r="GAM20" s="187"/>
      <c r="GAN20" s="187"/>
      <c r="GAO20" s="187"/>
      <c r="GAP20" s="187"/>
      <c r="GAQ20" s="187"/>
      <c r="GAR20" s="187"/>
      <c r="GAS20" s="187"/>
      <c r="GAT20" s="187"/>
      <c r="GAU20" s="187"/>
      <c r="GAV20" s="187"/>
      <c r="GAW20" s="187"/>
      <c r="GAX20" s="187"/>
      <c r="GAY20" s="187"/>
      <c r="GAZ20" s="187"/>
      <c r="GBA20" s="187"/>
      <c r="GBB20" s="187"/>
      <c r="GBC20" s="187"/>
      <c r="GBD20" s="187"/>
      <c r="GBE20" s="187"/>
      <c r="GBF20" s="187"/>
      <c r="GBG20" s="187"/>
      <c r="GBH20" s="187"/>
      <c r="GBI20" s="187"/>
      <c r="GBJ20" s="187"/>
      <c r="GBK20" s="187"/>
      <c r="GBL20" s="187"/>
      <c r="GBM20" s="187"/>
      <c r="GBN20" s="187"/>
      <c r="GBO20" s="187"/>
      <c r="GBP20" s="187"/>
      <c r="GBQ20" s="187"/>
      <c r="GBR20" s="187"/>
      <c r="GBS20" s="187"/>
      <c r="GBT20" s="187"/>
      <c r="GBU20" s="187"/>
      <c r="GBV20" s="187"/>
      <c r="GBW20" s="187"/>
      <c r="GBX20" s="187"/>
      <c r="GBY20" s="187"/>
      <c r="GBZ20" s="187"/>
      <c r="GCA20" s="187"/>
      <c r="GCB20" s="187"/>
      <c r="GCC20" s="187"/>
      <c r="GCD20" s="187"/>
      <c r="GCE20" s="187"/>
      <c r="GCF20" s="187"/>
      <c r="GCG20" s="187"/>
      <c r="GCH20" s="187"/>
      <c r="GCI20" s="187"/>
      <c r="GCJ20" s="187"/>
      <c r="GCK20" s="187"/>
      <c r="GCL20" s="187"/>
      <c r="GCM20" s="187"/>
      <c r="GCN20" s="187"/>
      <c r="GCO20" s="187"/>
      <c r="GCP20" s="187"/>
      <c r="GCQ20" s="187"/>
      <c r="GCR20" s="187"/>
      <c r="GCS20" s="187"/>
      <c r="GCT20" s="187"/>
      <c r="GCU20" s="187"/>
      <c r="GCV20" s="187"/>
      <c r="GCW20" s="187"/>
      <c r="GCX20" s="187"/>
      <c r="GCY20" s="187"/>
      <c r="GCZ20" s="187"/>
      <c r="GDA20" s="187"/>
      <c r="GDB20" s="187"/>
      <c r="GDC20" s="187"/>
      <c r="GDD20" s="187"/>
      <c r="GDE20" s="187"/>
      <c r="GDF20" s="187"/>
      <c r="GDG20" s="187"/>
      <c r="GDH20" s="187"/>
      <c r="GDI20" s="187"/>
      <c r="GDJ20" s="187"/>
      <c r="GDK20" s="187"/>
      <c r="GDL20" s="187"/>
      <c r="GDM20" s="187"/>
      <c r="GDN20" s="187"/>
      <c r="GDO20" s="187"/>
      <c r="GDP20" s="187"/>
      <c r="GDQ20" s="187"/>
      <c r="GDR20" s="187"/>
      <c r="GDS20" s="187"/>
      <c r="GDT20" s="187"/>
      <c r="GDU20" s="187"/>
      <c r="GDV20" s="187"/>
      <c r="GDW20" s="187"/>
      <c r="GDX20" s="187"/>
      <c r="GDY20" s="187"/>
      <c r="GDZ20" s="187"/>
      <c r="GEA20" s="187"/>
      <c r="GEB20" s="187"/>
      <c r="GEC20" s="187"/>
      <c r="GED20" s="187"/>
      <c r="GEE20" s="187"/>
      <c r="GEF20" s="187"/>
      <c r="GEG20" s="187"/>
      <c r="GEH20" s="187"/>
      <c r="GEI20" s="187"/>
      <c r="GEJ20" s="187"/>
      <c r="GEK20" s="187"/>
      <c r="GEL20" s="187"/>
      <c r="GEM20" s="187"/>
      <c r="GEN20" s="187"/>
      <c r="GEO20" s="187"/>
      <c r="GEP20" s="187"/>
      <c r="GEQ20" s="187"/>
      <c r="GER20" s="187"/>
      <c r="GES20" s="187"/>
      <c r="GET20" s="187"/>
      <c r="GEU20" s="187"/>
      <c r="GEV20" s="187"/>
      <c r="GEW20" s="187"/>
      <c r="GEX20" s="187"/>
      <c r="GEY20" s="187"/>
      <c r="GEZ20" s="187"/>
      <c r="GFA20" s="187"/>
      <c r="GFB20" s="187"/>
      <c r="GFC20" s="187"/>
      <c r="GFD20" s="187"/>
      <c r="GFE20" s="187"/>
      <c r="GFF20" s="187"/>
      <c r="GFG20" s="187"/>
      <c r="GFH20" s="187"/>
      <c r="GFI20" s="187"/>
      <c r="GFJ20" s="187"/>
      <c r="GFK20" s="187"/>
      <c r="GFL20" s="187"/>
      <c r="GFM20" s="187"/>
      <c r="GFN20" s="187"/>
      <c r="GFO20" s="187"/>
      <c r="GFP20" s="187"/>
      <c r="GFQ20" s="187"/>
      <c r="GFR20" s="187"/>
      <c r="GFS20" s="187"/>
      <c r="GFT20" s="187"/>
      <c r="GFU20" s="187"/>
      <c r="GFV20" s="187"/>
      <c r="GFW20" s="187"/>
      <c r="GFX20" s="187"/>
      <c r="GFY20" s="187"/>
      <c r="GFZ20" s="187"/>
      <c r="GGA20" s="187"/>
      <c r="GGB20" s="187"/>
      <c r="GGC20" s="187"/>
      <c r="GGD20" s="187"/>
      <c r="GGE20" s="187"/>
      <c r="GGF20" s="187"/>
      <c r="GGG20" s="187"/>
      <c r="GGH20" s="187"/>
      <c r="GGI20" s="187"/>
      <c r="GGJ20" s="187"/>
      <c r="GGK20" s="187"/>
      <c r="GGL20" s="187"/>
      <c r="GGM20" s="187"/>
      <c r="GGN20" s="187"/>
      <c r="GGO20" s="187"/>
      <c r="GGP20" s="187"/>
      <c r="GGQ20" s="187"/>
      <c r="GGR20" s="187"/>
      <c r="GGS20" s="187"/>
      <c r="GGT20" s="187"/>
      <c r="GGU20" s="187"/>
      <c r="GGV20" s="187"/>
      <c r="GGW20" s="187"/>
      <c r="GGX20" s="187"/>
      <c r="GGY20" s="187"/>
      <c r="GGZ20" s="187"/>
      <c r="GHA20" s="187"/>
      <c r="GHB20" s="187"/>
      <c r="GHC20" s="187"/>
      <c r="GHD20" s="187"/>
      <c r="GHE20" s="187"/>
      <c r="GHF20" s="187"/>
      <c r="GHG20" s="187"/>
      <c r="GHH20" s="187"/>
      <c r="GHI20" s="187"/>
      <c r="GHJ20" s="187"/>
      <c r="GHK20" s="187"/>
      <c r="GHL20" s="187"/>
      <c r="GHM20" s="187"/>
      <c r="GHN20" s="187"/>
      <c r="GHO20" s="187"/>
      <c r="GHP20" s="187"/>
      <c r="GHQ20" s="187"/>
      <c r="GHR20" s="187"/>
      <c r="GHS20" s="187"/>
      <c r="GHT20" s="187"/>
      <c r="GHU20" s="187"/>
      <c r="GHV20" s="187"/>
      <c r="GHW20" s="187"/>
      <c r="GHX20" s="187"/>
      <c r="GHY20" s="187"/>
      <c r="GHZ20" s="187"/>
      <c r="GIA20" s="187"/>
      <c r="GIB20" s="187"/>
      <c r="GIC20" s="187"/>
      <c r="GID20" s="187"/>
      <c r="GIE20" s="187"/>
      <c r="GIF20" s="187"/>
      <c r="GIG20" s="187"/>
      <c r="GIH20" s="187"/>
      <c r="GII20" s="187"/>
      <c r="GIJ20" s="187"/>
      <c r="GIK20" s="187"/>
      <c r="GIL20" s="187"/>
      <c r="GIM20" s="187"/>
      <c r="GIN20" s="187"/>
      <c r="GIO20" s="187"/>
      <c r="GIP20" s="187"/>
      <c r="GIQ20" s="187"/>
      <c r="GIR20" s="187"/>
      <c r="GIS20" s="187"/>
      <c r="GIT20" s="187"/>
      <c r="GIU20" s="187"/>
      <c r="GIV20" s="187"/>
      <c r="GIW20" s="187"/>
      <c r="GIX20" s="187"/>
      <c r="GIY20" s="187"/>
      <c r="GIZ20" s="187"/>
      <c r="GJA20" s="187"/>
      <c r="GJB20" s="187"/>
      <c r="GJC20" s="187"/>
      <c r="GJD20" s="187"/>
      <c r="GJE20" s="187"/>
      <c r="GJF20" s="187"/>
      <c r="GJG20" s="187"/>
      <c r="GJH20" s="187"/>
      <c r="GJI20" s="187"/>
      <c r="GJJ20" s="187"/>
      <c r="GJK20" s="187"/>
      <c r="GJL20" s="187"/>
      <c r="GJM20" s="187"/>
      <c r="GJN20" s="187"/>
      <c r="GJO20" s="187"/>
      <c r="GJP20" s="187"/>
      <c r="GJQ20" s="187"/>
      <c r="GJR20" s="187"/>
      <c r="GJS20" s="187"/>
      <c r="GJT20" s="187"/>
      <c r="GJU20" s="187"/>
      <c r="GJV20" s="187"/>
      <c r="GJW20" s="187"/>
      <c r="GJX20" s="187"/>
      <c r="GJY20" s="187"/>
      <c r="GJZ20" s="187"/>
      <c r="GKA20" s="187"/>
      <c r="GKB20" s="187"/>
      <c r="GKC20" s="187"/>
      <c r="GKD20" s="187"/>
      <c r="GKE20" s="187"/>
      <c r="GKF20" s="187"/>
      <c r="GKG20" s="187"/>
      <c r="GKH20" s="187"/>
      <c r="GKI20" s="187"/>
      <c r="GKJ20" s="187"/>
      <c r="GKK20" s="187"/>
      <c r="GKL20" s="187"/>
      <c r="GKM20" s="187"/>
      <c r="GKN20" s="187"/>
      <c r="GKO20" s="187"/>
      <c r="GKP20" s="187"/>
      <c r="GKQ20" s="187"/>
      <c r="GKR20" s="187"/>
      <c r="GKS20" s="187"/>
      <c r="GKT20" s="187"/>
      <c r="GKU20" s="187"/>
      <c r="GKV20" s="187"/>
      <c r="GKW20" s="187"/>
      <c r="GKX20" s="187"/>
      <c r="GKY20" s="187"/>
      <c r="GKZ20" s="187"/>
      <c r="GLA20" s="187"/>
      <c r="GLB20" s="187"/>
      <c r="GLC20" s="187"/>
      <c r="GLD20" s="187"/>
      <c r="GLE20" s="187"/>
      <c r="GLF20" s="187"/>
      <c r="GLG20" s="187"/>
      <c r="GLH20" s="187"/>
      <c r="GLI20" s="187"/>
      <c r="GLJ20" s="187"/>
      <c r="GLK20" s="187"/>
      <c r="GLL20" s="187"/>
      <c r="GLM20" s="187"/>
      <c r="GLN20" s="187"/>
      <c r="GLO20" s="187"/>
      <c r="GLP20" s="187"/>
      <c r="GLQ20" s="187"/>
      <c r="GLR20" s="187"/>
      <c r="GLS20" s="187"/>
      <c r="GLT20" s="187"/>
      <c r="GLU20" s="187"/>
      <c r="GLV20" s="187"/>
      <c r="GLW20" s="187"/>
      <c r="GLX20" s="187"/>
      <c r="GLY20" s="187"/>
      <c r="GLZ20" s="187"/>
      <c r="GMA20" s="187"/>
      <c r="GMB20" s="187"/>
      <c r="GMC20" s="187"/>
      <c r="GMD20" s="187"/>
      <c r="GME20" s="187"/>
      <c r="GMF20" s="187"/>
      <c r="GMG20" s="187"/>
      <c r="GMH20" s="187"/>
      <c r="GMI20" s="187"/>
      <c r="GMJ20" s="187"/>
      <c r="GMK20" s="187"/>
      <c r="GML20" s="187"/>
      <c r="GMM20" s="187"/>
      <c r="GMN20" s="187"/>
      <c r="GMO20" s="187"/>
      <c r="GMP20" s="187"/>
      <c r="GMQ20" s="187"/>
      <c r="GMR20" s="187"/>
      <c r="GMS20" s="187"/>
      <c r="GMT20" s="187"/>
      <c r="GMU20" s="187"/>
      <c r="GMV20" s="187"/>
      <c r="GMW20" s="187"/>
      <c r="GMX20" s="187"/>
      <c r="GMY20" s="187"/>
      <c r="GMZ20" s="187"/>
      <c r="GNA20" s="187"/>
      <c r="GNB20" s="187"/>
      <c r="GNC20" s="187"/>
      <c r="GND20" s="187"/>
      <c r="GNE20" s="187"/>
      <c r="GNF20" s="187"/>
      <c r="GNG20" s="187"/>
      <c r="GNH20" s="187"/>
      <c r="GNI20" s="187"/>
      <c r="GNJ20" s="187"/>
      <c r="GNK20" s="187"/>
      <c r="GNL20" s="187"/>
      <c r="GNM20" s="187"/>
      <c r="GNN20" s="187"/>
      <c r="GNO20" s="187"/>
      <c r="GNP20" s="187"/>
      <c r="GNQ20" s="187"/>
      <c r="GNR20" s="187"/>
      <c r="GNS20" s="187"/>
      <c r="GNT20" s="187"/>
      <c r="GNU20" s="187"/>
      <c r="GNV20" s="187"/>
      <c r="GNW20" s="187"/>
      <c r="GNX20" s="187"/>
      <c r="GNY20" s="187"/>
      <c r="GNZ20" s="187"/>
      <c r="GOA20" s="187"/>
      <c r="GOB20" s="187"/>
      <c r="GOC20" s="187"/>
      <c r="GOD20" s="187"/>
      <c r="GOE20" s="187"/>
      <c r="GOF20" s="187"/>
      <c r="GOG20" s="187"/>
      <c r="GOH20" s="187"/>
      <c r="GOI20" s="187"/>
      <c r="GOJ20" s="187"/>
      <c r="GOK20" s="187"/>
      <c r="GOL20" s="187"/>
      <c r="GOM20" s="187"/>
      <c r="GON20" s="187"/>
      <c r="GOO20" s="187"/>
      <c r="GOP20" s="187"/>
      <c r="GOQ20" s="187"/>
      <c r="GOR20" s="187"/>
      <c r="GOS20" s="187"/>
      <c r="GOT20" s="187"/>
      <c r="GOU20" s="187"/>
      <c r="GOV20" s="187"/>
      <c r="GOW20" s="187"/>
      <c r="GOX20" s="187"/>
      <c r="GOY20" s="187"/>
      <c r="GOZ20" s="187"/>
      <c r="GPA20" s="187"/>
      <c r="GPB20" s="187"/>
      <c r="GPC20" s="187"/>
      <c r="GPD20" s="187"/>
      <c r="GPE20" s="187"/>
      <c r="GPF20" s="187"/>
      <c r="GPG20" s="187"/>
      <c r="GPH20" s="187"/>
      <c r="GPI20" s="187"/>
      <c r="GPJ20" s="187"/>
      <c r="GPK20" s="187"/>
      <c r="GPL20" s="187"/>
      <c r="GPM20" s="187"/>
      <c r="GPN20" s="187"/>
      <c r="GPO20" s="187"/>
      <c r="GPP20" s="187"/>
      <c r="GPQ20" s="187"/>
      <c r="GPR20" s="187"/>
      <c r="GPS20" s="187"/>
      <c r="GPT20" s="187"/>
      <c r="GPU20" s="187"/>
      <c r="GPV20" s="187"/>
      <c r="GPW20" s="187"/>
      <c r="GPX20" s="187"/>
      <c r="GPY20" s="187"/>
      <c r="GPZ20" s="187"/>
      <c r="GQA20" s="187"/>
      <c r="GQB20" s="187"/>
      <c r="GQC20" s="187"/>
      <c r="GQD20" s="187"/>
      <c r="GQE20" s="187"/>
      <c r="GQF20" s="187"/>
      <c r="GQG20" s="187"/>
      <c r="GQH20" s="187"/>
      <c r="GQI20" s="187"/>
      <c r="GQJ20" s="187"/>
      <c r="GQK20" s="187"/>
      <c r="GQL20" s="187"/>
      <c r="GQM20" s="187"/>
      <c r="GQN20" s="187"/>
      <c r="GQO20" s="187"/>
      <c r="GQP20" s="187"/>
      <c r="GQQ20" s="187"/>
      <c r="GQR20" s="187"/>
      <c r="GQS20" s="187"/>
      <c r="GQT20" s="187"/>
      <c r="GQU20" s="187"/>
      <c r="GQV20" s="187"/>
      <c r="GQW20" s="187"/>
      <c r="GQX20" s="187"/>
      <c r="GQY20" s="187"/>
      <c r="GQZ20" s="187"/>
      <c r="GRA20" s="187"/>
      <c r="GRB20" s="187"/>
      <c r="GRC20" s="187"/>
      <c r="GRD20" s="187"/>
      <c r="GRE20" s="187"/>
      <c r="GRF20" s="187"/>
      <c r="GRG20" s="187"/>
      <c r="GRH20" s="187"/>
      <c r="GRI20" s="187"/>
      <c r="GRJ20" s="187"/>
      <c r="GRK20" s="187"/>
      <c r="GRL20" s="187"/>
      <c r="GRM20" s="187"/>
      <c r="GRN20" s="187"/>
      <c r="GRO20" s="187"/>
      <c r="GRP20" s="187"/>
      <c r="GRQ20" s="187"/>
      <c r="GRR20" s="187"/>
      <c r="GRS20" s="187"/>
      <c r="GRT20" s="187"/>
      <c r="GRU20" s="187"/>
      <c r="GRV20" s="187"/>
      <c r="GRW20" s="187"/>
      <c r="GRX20" s="187"/>
      <c r="GRY20" s="187"/>
      <c r="GRZ20" s="187"/>
      <c r="GSA20" s="187"/>
      <c r="GSB20" s="187"/>
      <c r="GSC20" s="187"/>
      <c r="GSD20" s="187"/>
      <c r="GSE20" s="187"/>
      <c r="GSF20" s="187"/>
      <c r="GSG20" s="187"/>
      <c r="GSH20" s="187"/>
      <c r="GSI20" s="187"/>
      <c r="GSJ20" s="187"/>
      <c r="GSK20" s="187"/>
      <c r="GSL20" s="187"/>
      <c r="GSM20" s="187"/>
      <c r="GSN20" s="187"/>
      <c r="GSO20" s="187"/>
      <c r="GSP20" s="187"/>
      <c r="GSQ20" s="187"/>
      <c r="GSR20" s="187"/>
      <c r="GSS20" s="187"/>
      <c r="GST20" s="187"/>
      <c r="GSU20" s="187"/>
      <c r="GSV20" s="187"/>
      <c r="GSW20" s="187"/>
      <c r="GSX20" s="187"/>
      <c r="GSY20" s="187"/>
      <c r="GSZ20" s="187"/>
      <c r="GTA20" s="187"/>
      <c r="GTB20" s="187"/>
      <c r="GTC20" s="187"/>
      <c r="GTD20" s="187"/>
      <c r="GTE20" s="187"/>
      <c r="GTF20" s="187"/>
      <c r="GTG20" s="187"/>
      <c r="GTH20" s="187"/>
      <c r="GTI20" s="187"/>
      <c r="GTJ20" s="187"/>
      <c r="GTK20" s="187"/>
      <c r="GTL20" s="187"/>
      <c r="GTM20" s="187"/>
      <c r="GTN20" s="187"/>
      <c r="GTO20" s="187"/>
      <c r="GTP20" s="187"/>
      <c r="GTQ20" s="187"/>
      <c r="GTR20" s="187"/>
      <c r="GTS20" s="187"/>
      <c r="GTT20" s="187"/>
      <c r="GTU20" s="187"/>
      <c r="GTV20" s="187"/>
      <c r="GTW20" s="187"/>
      <c r="GTX20" s="187"/>
      <c r="GTY20" s="187"/>
      <c r="GTZ20" s="187"/>
      <c r="GUA20" s="187"/>
      <c r="GUB20" s="187"/>
      <c r="GUC20" s="187"/>
      <c r="GUD20" s="187"/>
      <c r="GUE20" s="187"/>
      <c r="GUF20" s="187"/>
      <c r="GUG20" s="187"/>
      <c r="GUH20" s="187"/>
      <c r="GUI20" s="187"/>
      <c r="GUJ20" s="187"/>
      <c r="GUK20" s="187"/>
      <c r="GUL20" s="187"/>
      <c r="GUM20" s="187"/>
      <c r="GUN20" s="187"/>
      <c r="GUO20" s="187"/>
      <c r="GUP20" s="187"/>
      <c r="GUQ20" s="187"/>
      <c r="GUR20" s="187"/>
      <c r="GUS20" s="187"/>
      <c r="GUT20" s="187"/>
      <c r="GUU20" s="187"/>
      <c r="GUV20" s="187"/>
      <c r="GUW20" s="187"/>
      <c r="GUX20" s="187"/>
      <c r="GUY20" s="187"/>
      <c r="GUZ20" s="187"/>
      <c r="GVA20" s="187"/>
      <c r="GVB20" s="187"/>
      <c r="GVC20" s="187"/>
      <c r="GVD20" s="187"/>
      <c r="GVE20" s="187"/>
      <c r="GVF20" s="187"/>
      <c r="GVG20" s="187"/>
      <c r="GVH20" s="187"/>
      <c r="GVI20" s="187"/>
      <c r="GVJ20" s="187"/>
      <c r="GVK20" s="187"/>
      <c r="GVL20" s="187"/>
      <c r="GVM20" s="187"/>
      <c r="GVN20" s="187"/>
      <c r="GVO20" s="187"/>
      <c r="GVP20" s="187"/>
      <c r="GVQ20" s="187"/>
      <c r="GVR20" s="187"/>
      <c r="GVS20" s="187"/>
      <c r="GVT20" s="187"/>
      <c r="GVU20" s="187"/>
      <c r="GVV20" s="187"/>
      <c r="GVW20" s="187"/>
      <c r="GVX20" s="187"/>
      <c r="GVY20" s="187"/>
      <c r="GVZ20" s="187"/>
      <c r="GWA20" s="187"/>
      <c r="GWB20" s="187"/>
      <c r="GWC20" s="187"/>
      <c r="GWD20" s="187"/>
      <c r="GWE20" s="187"/>
      <c r="GWF20" s="187"/>
      <c r="GWG20" s="187"/>
      <c r="GWH20" s="187"/>
      <c r="GWI20" s="187"/>
      <c r="GWJ20" s="187"/>
      <c r="GWK20" s="187"/>
      <c r="GWL20" s="187"/>
      <c r="GWM20" s="187"/>
      <c r="GWN20" s="187"/>
      <c r="GWO20" s="187"/>
      <c r="GWP20" s="187"/>
      <c r="GWQ20" s="187"/>
      <c r="GWR20" s="187"/>
      <c r="GWS20" s="187"/>
      <c r="GWT20" s="187"/>
      <c r="GWU20" s="187"/>
      <c r="GWV20" s="187"/>
      <c r="GWW20" s="187"/>
      <c r="GWX20" s="187"/>
      <c r="GWY20" s="187"/>
      <c r="GWZ20" s="187"/>
      <c r="GXA20" s="187"/>
      <c r="GXB20" s="187"/>
      <c r="GXC20" s="187"/>
      <c r="GXD20" s="187"/>
      <c r="GXE20" s="187"/>
      <c r="GXF20" s="187"/>
      <c r="GXG20" s="187"/>
      <c r="GXH20" s="187"/>
      <c r="GXI20" s="187"/>
      <c r="GXJ20" s="187"/>
      <c r="GXK20" s="187"/>
      <c r="GXL20" s="187"/>
      <c r="GXM20" s="187"/>
      <c r="GXN20" s="187"/>
      <c r="GXO20" s="187"/>
      <c r="GXP20" s="187"/>
      <c r="GXQ20" s="187"/>
      <c r="GXR20" s="187"/>
      <c r="GXS20" s="187"/>
      <c r="GXT20" s="187"/>
      <c r="GXU20" s="187"/>
      <c r="GXV20" s="187"/>
      <c r="GXW20" s="187"/>
      <c r="GXX20" s="187"/>
      <c r="GXY20" s="187"/>
      <c r="GXZ20" s="187"/>
      <c r="GYA20" s="187"/>
      <c r="GYB20" s="187"/>
      <c r="GYC20" s="187"/>
      <c r="GYD20" s="187"/>
      <c r="GYE20" s="187"/>
      <c r="GYF20" s="187"/>
      <c r="GYG20" s="187"/>
      <c r="GYH20" s="187"/>
      <c r="GYI20" s="187"/>
      <c r="GYJ20" s="187"/>
      <c r="GYK20" s="187"/>
      <c r="GYL20" s="187"/>
      <c r="GYM20" s="187"/>
      <c r="GYN20" s="187"/>
      <c r="GYO20" s="187"/>
      <c r="GYP20" s="187"/>
      <c r="GYQ20" s="187"/>
      <c r="GYR20" s="187"/>
      <c r="GYS20" s="187"/>
      <c r="GYT20" s="187"/>
      <c r="GYU20" s="187"/>
      <c r="GYV20" s="187"/>
      <c r="GYW20" s="187"/>
      <c r="GYX20" s="187"/>
      <c r="GYY20" s="187"/>
      <c r="GYZ20" s="187"/>
      <c r="GZA20" s="187"/>
      <c r="GZB20" s="187"/>
      <c r="GZC20" s="187"/>
      <c r="GZD20" s="187"/>
      <c r="GZE20" s="187"/>
      <c r="GZF20" s="187"/>
      <c r="GZG20" s="187"/>
      <c r="GZH20" s="187"/>
      <c r="GZI20" s="187"/>
      <c r="GZJ20" s="187"/>
      <c r="GZK20" s="187"/>
      <c r="GZL20" s="187"/>
      <c r="GZM20" s="187"/>
      <c r="GZN20" s="187"/>
      <c r="GZO20" s="187"/>
      <c r="GZP20" s="187"/>
      <c r="GZQ20" s="187"/>
      <c r="GZR20" s="187"/>
      <c r="GZS20" s="187"/>
      <c r="GZT20" s="187"/>
      <c r="GZU20" s="187"/>
      <c r="GZV20" s="187"/>
      <c r="GZW20" s="187"/>
      <c r="GZX20" s="187"/>
      <c r="GZY20" s="187"/>
      <c r="GZZ20" s="187"/>
      <c r="HAA20" s="187"/>
      <c r="HAB20" s="187"/>
      <c r="HAC20" s="187"/>
      <c r="HAD20" s="187"/>
      <c r="HAE20" s="187"/>
      <c r="HAF20" s="187"/>
      <c r="HAG20" s="187"/>
      <c r="HAH20" s="187"/>
      <c r="HAI20" s="187"/>
      <c r="HAJ20" s="187"/>
      <c r="HAK20" s="187"/>
      <c r="HAL20" s="187"/>
      <c r="HAM20" s="187"/>
      <c r="HAN20" s="187"/>
      <c r="HAO20" s="187"/>
      <c r="HAP20" s="187"/>
      <c r="HAQ20" s="187"/>
      <c r="HAR20" s="187"/>
      <c r="HAS20" s="187"/>
      <c r="HAT20" s="187"/>
      <c r="HAU20" s="187"/>
      <c r="HAV20" s="187"/>
      <c r="HAW20" s="187"/>
      <c r="HAX20" s="187"/>
      <c r="HAY20" s="187"/>
      <c r="HAZ20" s="187"/>
      <c r="HBA20" s="187"/>
      <c r="HBB20" s="187"/>
      <c r="HBC20" s="187"/>
      <c r="HBD20" s="187"/>
      <c r="HBE20" s="187"/>
      <c r="HBF20" s="187"/>
      <c r="HBG20" s="187"/>
      <c r="HBH20" s="187"/>
      <c r="HBI20" s="187"/>
      <c r="HBJ20" s="187"/>
      <c r="HBK20" s="187"/>
      <c r="HBL20" s="187"/>
      <c r="HBM20" s="187"/>
      <c r="HBN20" s="187"/>
      <c r="HBO20" s="187"/>
      <c r="HBP20" s="187"/>
      <c r="HBQ20" s="187"/>
      <c r="HBR20" s="187"/>
      <c r="HBS20" s="187"/>
      <c r="HBT20" s="187"/>
      <c r="HBU20" s="187"/>
      <c r="HBV20" s="187"/>
      <c r="HBW20" s="187"/>
      <c r="HBX20" s="187"/>
      <c r="HBY20" s="187"/>
      <c r="HBZ20" s="187"/>
      <c r="HCA20" s="187"/>
      <c r="HCB20" s="187"/>
      <c r="HCC20" s="187"/>
      <c r="HCD20" s="187"/>
      <c r="HCE20" s="187"/>
      <c r="HCF20" s="187"/>
      <c r="HCG20" s="187"/>
      <c r="HCH20" s="187"/>
      <c r="HCI20" s="187"/>
      <c r="HCJ20" s="187"/>
      <c r="HCK20" s="187"/>
      <c r="HCL20" s="187"/>
      <c r="HCM20" s="187"/>
      <c r="HCN20" s="187"/>
      <c r="HCO20" s="187"/>
      <c r="HCP20" s="187"/>
      <c r="HCQ20" s="187"/>
      <c r="HCR20" s="187"/>
      <c r="HCS20" s="187"/>
      <c r="HCT20" s="187"/>
      <c r="HCU20" s="187"/>
      <c r="HCV20" s="187"/>
      <c r="HCW20" s="187"/>
      <c r="HCX20" s="187"/>
      <c r="HCY20" s="187"/>
      <c r="HCZ20" s="187"/>
      <c r="HDA20" s="187"/>
      <c r="HDB20" s="187"/>
      <c r="HDC20" s="187"/>
      <c r="HDD20" s="187"/>
      <c r="HDE20" s="187"/>
      <c r="HDF20" s="187"/>
      <c r="HDG20" s="187"/>
      <c r="HDH20" s="187"/>
      <c r="HDI20" s="187"/>
      <c r="HDJ20" s="187"/>
      <c r="HDK20" s="187"/>
      <c r="HDL20" s="187"/>
      <c r="HDM20" s="187"/>
      <c r="HDN20" s="187"/>
      <c r="HDO20" s="187"/>
      <c r="HDP20" s="187"/>
      <c r="HDQ20" s="187"/>
      <c r="HDR20" s="187"/>
      <c r="HDS20" s="187"/>
      <c r="HDT20" s="187"/>
      <c r="HDU20" s="187"/>
      <c r="HDV20" s="187"/>
      <c r="HDW20" s="187"/>
      <c r="HDX20" s="187"/>
      <c r="HDY20" s="187"/>
      <c r="HDZ20" s="187"/>
      <c r="HEA20" s="187"/>
      <c r="HEB20" s="187"/>
      <c r="HEC20" s="187"/>
      <c r="HED20" s="187"/>
      <c r="HEE20" s="187"/>
      <c r="HEF20" s="187"/>
      <c r="HEG20" s="187"/>
      <c r="HEH20" s="187"/>
      <c r="HEI20" s="187"/>
      <c r="HEJ20" s="187"/>
      <c r="HEK20" s="187"/>
      <c r="HEL20" s="187"/>
      <c r="HEM20" s="187"/>
      <c r="HEN20" s="187"/>
      <c r="HEO20" s="187"/>
      <c r="HEP20" s="187"/>
      <c r="HEQ20" s="187"/>
      <c r="HER20" s="187"/>
      <c r="HES20" s="187"/>
      <c r="HET20" s="187"/>
      <c r="HEU20" s="187"/>
      <c r="HEV20" s="187"/>
      <c r="HEW20" s="187"/>
      <c r="HEX20" s="187"/>
      <c r="HEY20" s="187"/>
      <c r="HEZ20" s="187"/>
      <c r="HFA20" s="187"/>
      <c r="HFB20" s="187"/>
      <c r="HFC20" s="187"/>
      <c r="HFD20" s="187"/>
      <c r="HFE20" s="187"/>
      <c r="HFF20" s="187"/>
      <c r="HFG20" s="187"/>
      <c r="HFH20" s="187"/>
      <c r="HFI20" s="187"/>
      <c r="HFJ20" s="187"/>
      <c r="HFK20" s="187"/>
      <c r="HFL20" s="187"/>
      <c r="HFM20" s="187"/>
      <c r="HFN20" s="187"/>
      <c r="HFO20" s="187"/>
      <c r="HFP20" s="187"/>
      <c r="HFQ20" s="187"/>
      <c r="HFR20" s="187"/>
      <c r="HFS20" s="187"/>
      <c r="HFT20" s="187"/>
      <c r="HFU20" s="187"/>
      <c r="HFV20" s="187"/>
      <c r="HFW20" s="187"/>
      <c r="HFX20" s="187"/>
      <c r="HFY20" s="187"/>
      <c r="HFZ20" s="187"/>
      <c r="HGA20" s="187"/>
      <c r="HGB20" s="187"/>
      <c r="HGC20" s="187"/>
      <c r="HGD20" s="187"/>
      <c r="HGE20" s="187"/>
      <c r="HGF20" s="187"/>
      <c r="HGG20" s="187"/>
      <c r="HGH20" s="187"/>
      <c r="HGI20" s="187"/>
      <c r="HGJ20" s="187"/>
      <c r="HGK20" s="187"/>
      <c r="HGL20" s="187"/>
      <c r="HGM20" s="187"/>
      <c r="HGN20" s="187"/>
      <c r="HGO20" s="187"/>
      <c r="HGP20" s="187"/>
      <c r="HGQ20" s="187"/>
      <c r="HGR20" s="187"/>
      <c r="HGS20" s="187"/>
      <c r="HGT20" s="187"/>
      <c r="HGU20" s="187"/>
      <c r="HGV20" s="187"/>
      <c r="HGW20" s="187"/>
      <c r="HGX20" s="187"/>
      <c r="HGY20" s="187"/>
      <c r="HGZ20" s="187"/>
      <c r="HHA20" s="187"/>
      <c r="HHB20" s="187"/>
      <c r="HHC20" s="187"/>
      <c r="HHD20" s="187"/>
      <c r="HHE20" s="187"/>
      <c r="HHF20" s="187"/>
      <c r="HHG20" s="187"/>
      <c r="HHH20" s="187"/>
      <c r="HHI20" s="187"/>
      <c r="HHJ20" s="187"/>
      <c r="HHK20" s="187"/>
      <c r="HHL20" s="187"/>
      <c r="HHM20" s="187"/>
      <c r="HHN20" s="187"/>
      <c r="HHO20" s="187"/>
      <c r="HHP20" s="187"/>
      <c r="HHQ20" s="187"/>
      <c r="HHR20" s="187"/>
      <c r="HHS20" s="187"/>
      <c r="HHT20" s="187"/>
      <c r="HHU20" s="187"/>
      <c r="HHV20" s="187"/>
      <c r="HHW20" s="187"/>
      <c r="HHX20" s="187"/>
      <c r="HHY20" s="187"/>
      <c r="HHZ20" s="187"/>
      <c r="HIA20" s="187"/>
      <c r="HIB20" s="187"/>
      <c r="HIC20" s="187"/>
      <c r="HID20" s="187"/>
      <c r="HIE20" s="187"/>
      <c r="HIF20" s="187"/>
      <c r="HIG20" s="187"/>
      <c r="HIH20" s="187"/>
      <c r="HII20" s="187"/>
      <c r="HIJ20" s="187"/>
      <c r="HIK20" s="187"/>
      <c r="HIL20" s="187"/>
      <c r="HIM20" s="187"/>
      <c r="HIN20" s="187"/>
      <c r="HIO20" s="187"/>
      <c r="HIP20" s="187"/>
      <c r="HIQ20" s="187"/>
      <c r="HIR20" s="187"/>
      <c r="HIS20" s="187"/>
      <c r="HIT20" s="187"/>
      <c r="HIU20" s="187"/>
      <c r="HIV20" s="187"/>
      <c r="HIW20" s="187"/>
      <c r="HIX20" s="187"/>
      <c r="HIY20" s="187"/>
      <c r="HIZ20" s="187"/>
      <c r="HJA20" s="187"/>
      <c r="HJB20" s="187"/>
      <c r="HJC20" s="187"/>
      <c r="HJD20" s="187"/>
      <c r="HJE20" s="187"/>
      <c r="HJF20" s="187"/>
      <c r="HJG20" s="187"/>
      <c r="HJH20" s="187"/>
      <c r="HJI20" s="187"/>
      <c r="HJJ20" s="187"/>
      <c r="HJK20" s="187"/>
      <c r="HJL20" s="187"/>
      <c r="HJM20" s="187"/>
      <c r="HJN20" s="187"/>
      <c r="HJO20" s="187"/>
      <c r="HJP20" s="187"/>
      <c r="HJQ20" s="187"/>
      <c r="HJR20" s="187"/>
      <c r="HJS20" s="187"/>
      <c r="HJT20" s="187"/>
      <c r="HJU20" s="187"/>
      <c r="HJV20" s="187"/>
      <c r="HJW20" s="187"/>
      <c r="HJX20" s="187"/>
      <c r="HJY20" s="187"/>
      <c r="HJZ20" s="187"/>
      <c r="HKA20" s="187"/>
      <c r="HKB20" s="187"/>
      <c r="HKC20" s="187"/>
      <c r="HKD20" s="187"/>
      <c r="HKE20" s="187"/>
      <c r="HKF20" s="187"/>
      <c r="HKG20" s="187"/>
      <c r="HKH20" s="187"/>
      <c r="HKI20" s="187"/>
      <c r="HKJ20" s="187"/>
      <c r="HKK20" s="187"/>
      <c r="HKL20" s="187"/>
      <c r="HKM20" s="187"/>
      <c r="HKN20" s="187"/>
      <c r="HKO20" s="187"/>
      <c r="HKP20" s="187"/>
      <c r="HKQ20" s="187"/>
      <c r="HKR20" s="187"/>
      <c r="HKS20" s="187"/>
      <c r="HKT20" s="187"/>
      <c r="HKU20" s="187"/>
      <c r="HKV20" s="187"/>
      <c r="HKW20" s="187"/>
      <c r="HKX20" s="187"/>
      <c r="HKY20" s="187"/>
      <c r="HKZ20" s="187"/>
      <c r="HLA20" s="187"/>
      <c r="HLB20" s="187"/>
      <c r="HLC20" s="187"/>
      <c r="HLD20" s="187"/>
      <c r="HLE20" s="187"/>
      <c r="HLF20" s="187"/>
      <c r="HLG20" s="187"/>
      <c r="HLH20" s="187"/>
      <c r="HLI20" s="187"/>
      <c r="HLJ20" s="187"/>
      <c r="HLK20" s="187"/>
      <c r="HLL20" s="187"/>
      <c r="HLM20" s="187"/>
      <c r="HLN20" s="187"/>
      <c r="HLO20" s="187"/>
      <c r="HLP20" s="187"/>
      <c r="HLQ20" s="187"/>
      <c r="HLR20" s="187"/>
      <c r="HLS20" s="187"/>
      <c r="HLT20" s="187"/>
      <c r="HLU20" s="187"/>
      <c r="HLV20" s="187"/>
      <c r="HLW20" s="187"/>
      <c r="HLX20" s="187"/>
      <c r="HLY20" s="187"/>
      <c r="HLZ20" s="187"/>
      <c r="HMA20" s="187"/>
      <c r="HMB20" s="187"/>
      <c r="HMC20" s="187"/>
      <c r="HMD20" s="187"/>
      <c r="HME20" s="187"/>
      <c r="HMF20" s="187"/>
      <c r="HMG20" s="187"/>
      <c r="HMH20" s="187"/>
      <c r="HMI20" s="187"/>
      <c r="HMJ20" s="187"/>
      <c r="HMK20" s="187"/>
      <c r="HML20" s="187"/>
      <c r="HMM20" s="187"/>
      <c r="HMN20" s="187"/>
      <c r="HMO20" s="187"/>
      <c r="HMP20" s="187"/>
      <c r="HMQ20" s="187"/>
      <c r="HMR20" s="187"/>
      <c r="HMS20" s="187"/>
      <c r="HMT20" s="187"/>
      <c r="HMU20" s="187"/>
      <c r="HMV20" s="187"/>
      <c r="HMW20" s="187"/>
      <c r="HMX20" s="187"/>
      <c r="HMY20" s="187"/>
      <c r="HMZ20" s="187"/>
      <c r="HNA20" s="187"/>
      <c r="HNB20" s="187"/>
      <c r="HNC20" s="187"/>
      <c r="HND20" s="187"/>
      <c r="HNE20" s="187"/>
      <c r="HNF20" s="187"/>
      <c r="HNG20" s="187"/>
      <c r="HNH20" s="187"/>
      <c r="HNI20" s="187"/>
      <c r="HNJ20" s="187"/>
      <c r="HNK20" s="187"/>
      <c r="HNL20" s="187"/>
      <c r="HNM20" s="187"/>
      <c r="HNN20" s="187"/>
      <c r="HNO20" s="187"/>
      <c r="HNP20" s="187"/>
      <c r="HNQ20" s="187"/>
      <c r="HNR20" s="187"/>
      <c r="HNS20" s="187"/>
      <c r="HNT20" s="187"/>
      <c r="HNU20" s="187"/>
      <c r="HNV20" s="187"/>
      <c r="HNW20" s="187"/>
      <c r="HNX20" s="187"/>
      <c r="HNY20" s="187"/>
      <c r="HNZ20" s="187"/>
      <c r="HOA20" s="187"/>
      <c r="HOB20" s="187"/>
      <c r="HOC20" s="187"/>
      <c r="HOD20" s="187"/>
      <c r="HOE20" s="187"/>
      <c r="HOF20" s="187"/>
      <c r="HOG20" s="187"/>
      <c r="HOH20" s="187"/>
      <c r="HOI20" s="187"/>
      <c r="HOJ20" s="187"/>
      <c r="HOK20" s="187"/>
      <c r="HOL20" s="187"/>
      <c r="HOM20" s="187"/>
      <c r="HON20" s="187"/>
      <c r="HOO20" s="187"/>
      <c r="HOP20" s="187"/>
      <c r="HOQ20" s="187"/>
      <c r="HOR20" s="187"/>
      <c r="HOS20" s="187"/>
      <c r="HOT20" s="187"/>
      <c r="HOU20" s="187"/>
      <c r="HOV20" s="187"/>
      <c r="HOW20" s="187"/>
      <c r="HOX20" s="187"/>
      <c r="HOY20" s="187"/>
      <c r="HOZ20" s="187"/>
      <c r="HPA20" s="187"/>
      <c r="HPB20" s="187"/>
      <c r="HPC20" s="187"/>
      <c r="HPD20" s="187"/>
      <c r="HPE20" s="187"/>
      <c r="HPF20" s="187"/>
      <c r="HPG20" s="187"/>
      <c r="HPH20" s="187"/>
      <c r="HPI20" s="187"/>
      <c r="HPJ20" s="187"/>
      <c r="HPK20" s="187"/>
      <c r="HPL20" s="187"/>
      <c r="HPM20" s="187"/>
      <c r="HPN20" s="187"/>
      <c r="HPO20" s="187"/>
      <c r="HPP20" s="187"/>
      <c r="HPQ20" s="187"/>
      <c r="HPR20" s="187"/>
      <c r="HPS20" s="187"/>
      <c r="HPT20" s="187"/>
      <c r="HPU20" s="187"/>
      <c r="HPV20" s="187"/>
      <c r="HPW20" s="187"/>
      <c r="HPX20" s="187"/>
      <c r="HPY20" s="187"/>
      <c r="HPZ20" s="187"/>
      <c r="HQA20" s="187"/>
      <c r="HQB20" s="187"/>
      <c r="HQC20" s="187"/>
      <c r="HQD20" s="187"/>
      <c r="HQE20" s="187"/>
      <c r="HQF20" s="187"/>
      <c r="HQG20" s="187"/>
      <c r="HQH20" s="187"/>
      <c r="HQI20" s="187"/>
      <c r="HQJ20" s="187"/>
      <c r="HQK20" s="187"/>
      <c r="HQL20" s="187"/>
      <c r="HQM20" s="187"/>
      <c r="HQN20" s="187"/>
      <c r="HQO20" s="187"/>
      <c r="HQP20" s="187"/>
      <c r="HQQ20" s="187"/>
      <c r="HQR20" s="187"/>
      <c r="HQS20" s="187"/>
      <c r="HQT20" s="187"/>
      <c r="HQU20" s="187"/>
      <c r="HQV20" s="187"/>
      <c r="HQW20" s="187"/>
      <c r="HQX20" s="187"/>
      <c r="HQY20" s="187"/>
      <c r="HQZ20" s="187"/>
      <c r="HRA20" s="187"/>
      <c r="HRB20" s="187"/>
      <c r="HRC20" s="187"/>
      <c r="HRD20" s="187"/>
      <c r="HRE20" s="187"/>
      <c r="HRF20" s="187"/>
      <c r="HRG20" s="187"/>
      <c r="HRH20" s="187"/>
      <c r="HRI20" s="187"/>
      <c r="HRJ20" s="187"/>
      <c r="HRK20" s="187"/>
      <c r="HRL20" s="187"/>
      <c r="HRM20" s="187"/>
      <c r="HRN20" s="187"/>
      <c r="HRO20" s="187"/>
      <c r="HRP20" s="187"/>
      <c r="HRQ20" s="187"/>
      <c r="HRR20" s="187"/>
      <c r="HRS20" s="187"/>
      <c r="HRT20" s="187"/>
      <c r="HRU20" s="187"/>
      <c r="HRV20" s="187"/>
      <c r="HRW20" s="187"/>
      <c r="HRX20" s="187"/>
      <c r="HRY20" s="187"/>
      <c r="HRZ20" s="187"/>
      <c r="HSA20" s="187"/>
      <c r="HSB20" s="187"/>
      <c r="HSC20" s="187"/>
      <c r="HSD20" s="187"/>
      <c r="HSE20" s="187"/>
      <c r="HSF20" s="187"/>
      <c r="HSG20" s="187"/>
      <c r="HSH20" s="187"/>
      <c r="HSI20" s="187"/>
      <c r="HSJ20" s="187"/>
      <c r="HSK20" s="187"/>
      <c r="HSL20" s="187"/>
      <c r="HSM20" s="187"/>
      <c r="HSN20" s="187"/>
      <c r="HSO20" s="187"/>
      <c r="HSP20" s="187"/>
      <c r="HSQ20" s="187"/>
      <c r="HSR20" s="187"/>
      <c r="HSS20" s="187"/>
      <c r="HST20" s="187"/>
      <c r="HSU20" s="187"/>
      <c r="HSV20" s="187"/>
      <c r="HSW20" s="187"/>
      <c r="HSX20" s="187"/>
      <c r="HSY20" s="187"/>
      <c r="HSZ20" s="187"/>
      <c r="HTA20" s="187"/>
      <c r="HTB20" s="187"/>
      <c r="HTC20" s="187"/>
      <c r="HTD20" s="187"/>
      <c r="HTE20" s="187"/>
      <c r="HTF20" s="187"/>
      <c r="HTG20" s="187"/>
      <c r="HTH20" s="187"/>
      <c r="HTI20" s="187"/>
      <c r="HTJ20" s="187"/>
      <c r="HTK20" s="187"/>
      <c r="HTL20" s="187"/>
      <c r="HTM20" s="187"/>
      <c r="HTN20" s="187"/>
      <c r="HTO20" s="187"/>
      <c r="HTP20" s="187"/>
      <c r="HTQ20" s="187"/>
      <c r="HTR20" s="187"/>
      <c r="HTS20" s="187"/>
      <c r="HTT20" s="187"/>
      <c r="HTU20" s="187"/>
      <c r="HTV20" s="187"/>
      <c r="HTW20" s="187"/>
      <c r="HTX20" s="187"/>
      <c r="HTY20" s="187"/>
      <c r="HTZ20" s="187"/>
      <c r="HUA20" s="187"/>
      <c r="HUB20" s="187"/>
      <c r="HUC20" s="187"/>
      <c r="HUD20" s="187"/>
      <c r="HUE20" s="187"/>
      <c r="HUF20" s="187"/>
      <c r="HUG20" s="187"/>
      <c r="HUH20" s="187"/>
      <c r="HUI20" s="187"/>
      <c r="HUJ20" s="187"/>
      <c r="HUK20" s="187"/>
      <c r="HUL20" s="187"/>
      <c r="HUM20" s="187"/>
      <c r="HUN20" s="187"/>
      <c r="HUO20" s="187"/>
      <c r="HUP20" s="187"/>
      <c r="HUQ20" s="187"/>
      <c r="HUR20" s="187"/>
      <c r="HUS20" s="187"/>
      <c r="HUT20" s="187"/>
      <c r="HUU20" s="187"/>
      <c r="HUV20" s="187"/>
      <c r="HUW20" s="187"/>
      <c r="HUX20" s="187"/>
      <c r="HUY20" s="187"/>
      <c r="HUZ20" s="187"/>
      <c r="HVA20" s="187"/>
      <c r="HVB20" s="187"/>
      <c r="HVC20" s="187"/>
      <c r="HVD20" s="187"/>
      <c r="HVE20" s="187"/>
      <c r="HVF20" s="187"/>
      <c r="HVG20" s="187"/>
      <c r="HVH20" s="187"/>
      <c r="HVI20" s="187"/>
      <c r="HVJ20" s="187"/>
      <c r="HVK20" s="187"/>
      <c r="HVL20" s="187"/>
      <c r="HVM20" s="187"/>
      <c r="HVN20" s="187"/>
      <c r="HVO20" s="187"/>
      <c r="HVP20" s="187"/>
      <c r="HVQ20" s="187"/>
      <c r="HVR20" s="187"/>
      <c r="HVS20" s="187"/>
      <c r="HVT20" s="187"/>
      <c r="HVU20" s="187"/>
      <c r="HVV20" s="187"/>
      <c r="HVW20" s="187"/>
      <c r="HVX20" s="187"/>
      <c r="HVY20" s="187"/>
      <c r="HVZ20" s="187"/>
      <c r="HWA20" s="187"/>
      <c r="HWB20" s="187"/>
      <c r="HWC20" s="187"/>
      <c r="HWD20" s="187"/>
      <c r="HWE20" s="187"/>
      <c r="HWF20" s="187"/>
      <c r="HWG20" s="187"/>
      <c r="HWH20" s="187"/>
      <c r="HWI20" s="187"/>
      <c r="HWJ20" s="187"/>
      <c r="HWK20" s="187"/>
      <c r="HWL20" s="187"/>
      <c r="HWM20" s="187"/>
      <c r="HWN20" s="187"/>
      <c r="HWO20" s="187"/>
      <c r="HWP20" s="187"/>
      <c r="HWQ20" s="187"/>
      <c r="HWR20" s="187"/>
      <c r="HWS20" s="187"/>
      <c r="HWT20" s="187"/>
      <c r="HWU20" s="187"/>
      <c r="HWV20" s="187"/>
      <c r="HWW20" s="187"/>
      <c r="HWX20" s="187"/>
      <c r="HWY20" s="187"/>
      <c r="HWZ20" s="187"/>
      <c r="HXA20" s="187"/>
      <c r="HXB20" s="187"/>
      <c r="HXC20" s="187"/>
      <c r="HXD20" s="187"/>
      <c r="HXE20" s="187"/>
      <c r="HXF20" s="187"/>
      <c r="HXG20" s="187"/>
      <c r="HXH20" s="187"/>
      <c r="HXI20" s="187"/>
      <c r="HXJ20" s="187"/>
      <c r="HXK20" s="187"/>
      <c r="HXL20" s="187"/>
      <c r="HXM20" s="187"/>
      <c r="HXN20" s="187"/>
      <c r="HXO20" s="187"/>
      <c r="HXP20" s="187"/>
      <c r="HXQ20" s="187"/>
      <c r="HXR20" s="187"/>
      <c r="HXS20" s="187"/>
      <c r="HXT20" s="187"/>
      <c r="HXU20" s="187"/>
      <c r="HXV20" s="187"/>
      <c r="HXW20" s="187"/>
      <c r="HXX20" s="187"/>
      <c r="HXY20" s="187"/>
      <c r="HXZ20" s="187"/>
      <c r="HYA20" s="187"/>
      <c r="HYB20" s="187"/>
      <c r="HYC20" s="187"/>
      <c r="HYD20" s="187"/>
      <c r="HYE20" s="187"/>
      <c r="HYF20" s="187"/>
      <c r="HYG20" s="187"/>
      <c r="HYH20" s="187"/>
      <c r="HYI20" s="187"/>
      <c r="HYJ20" s="187"/>
      <c r="HYK20" s="187"/>
      <c r="HYL20" s="187"/>
      <c r="HYM20" s="187"/>
      <c r="HYN20" s="187"/>
      <c r="HYO20" s="187"/>
      <c r="HYP20" s="187"/>
      <c r="HYQ20" s="187"/>
      <c r="HYR20" s="187"/>
      <c r="HYS20" s="187"/>
      <c r="HYT20" s="187"/>
      <c r="HYU20" s="187"/>
      <c r="HYV20" s="187"/>
      <c r="HYW20" s="187"/>
      <c r="HYX20" s="187"/>
      <c r="HYY20" s="187"/>
      <c r="HYZ20" s="187"/>
      <c r="HZA20" s="187"/>
      <c r="HZB20" s="187"/>
      <c r="HZC20" s="187"/>
      <c r="HZD20" s="187"/>
      <c r="HZE20" s="187"/>
      <c r="HZF20" s="187"/>
      <c r="HZG20" s="187"/>
      <c r="HZH20" s="187"/>
      <c r="HZI20" s="187"/>
      <c r="HZJ20" s="187"/>
      <c r="HZK20" s="187"/>
      <c r="HZL20" s="187"/>
      <c r="HZM20" s="187"/>
      <c r="HZN20" s="187"/>
      <c r="HZO20" s="187"/>
      <c r="HZP20" s="187"/>
      <c r="HZQ20" s="187"/>
      <c r="HZR20" s="187"/>
      <c r="HZS20" s="187"/>
      <c r="HZT20" s="187"/>
      <c r="HZU20" s="187"/>
      <c r="HZV20" s="187"/>
      <c r="HZW20" s="187"/>
      <c r="HZX20" s="187"/>
      <c r="HZY20" s="187"/>
      <c r="HZZ20" s="187"/>
      <c r="IAA20" s="187"/>
      <c r="IAB20" s="187"/>
      <c r="IAC20" s="187"/>
      <c r="IAD20" s="187"/>
      <c r="IAE20" s="187"/>
      <c r="IAF20" s="187"/>
      <c r="IAG20" s="187"/>
      <c r="IAH20" s="187"/>
      <c r="IAI20" s="187"/>
      <c r="IAJ20" s="187"/>
      <c r="IAK20" s="187"/>
      <c r="IAL20" s="187"/>
      <c r="IAM20" s="187"/>
      <c r="IAN20" s="187"/>
      <c r="IAO20" s="187"/>
      <c r="IAP20" s="187"/>
      <c r="IAQ20" s="187"/>
      <c r="IAR20" s="187"/>
      <c r="IAS20" s="187"/>
      <c r="IAT20" s="187"/>
      <c r="IAU20" s="187"/>
      <c r="IAV20" s="187"/>
      <c r="IAW20" s="187"/>
      <c r="IAX20" s="187"/>
      <c r="IAY20" s="187"/>
      <c r="IAZ20" s="187"/>
      <c r="IBA20" s="187"/>
      <c r="IBB20" s="187"/>
      <c r="IBC20" s="187"/>
      <c r="IBD20" s="187"/>
      <c r="IBE20" s="187"/>
      <c r="IBF20" s="187"/>
      <c r="IBG20" s="187"/>
      <c r="IBH20" s="187"/>
      <c r="IBI20" s="187"/>
      <c r="IBJ20" s="187"/>
      <c r="IBK20" s="187"/>
      <c r="IBL20" s="187"/>
      <c r="IBM20" s="187"/>
      <c r="IBN20" s="187"/>
      <c r="IBO20" s="187"/>
      <c r="IBP20" s="187"/>
      <c r="IBQ20" s="187"/>
      <c r="IBR20" s="187"/>
      <c r="IBS20" s="187"/>
      <c r="IBT20" s="187"/>
      <c r="IBU20" s="187"/>
      <c r="IBV20" s="187"/>
      <c r="IBW20" s="187"/>
      <c r="IBX20" s="187"/>
      <c r="IBY20" s="187"/>
      <c r="IBZ20" s="187"/>
      <c r="ICA20" s="187"/>
      <c r="ICB20" s="187"/>
      <c r="ICC20" s="187"/>
      <c r="ICD20" s="187"/>
      <c r="ICE20" s="187"/>
      <c r="ICF20" s="187"/>
      <c r="ICG20" s="187"/>
      <c r="ICH20" s="187"/>
      <c r="ICI20" s="187"/>
      <c r="ICJ20" s="187"/>
      <c r="ICK20" s="187"/>
      <c r="ICL20" s="187"/>
      <c r="ICM20" s="187"/>
      <c r="ICN20" s="187"/>
      <c r="ICO20" s="187"/>
      <c r="ICP20" s="187"/>
      <c r="ICQ20" s="187"/>
      <c r="ICR20" s="187"/>
      <c r="ICS20" s="187"/>
      <c r="ICT20" s="187"/>
      <c r="ICU20" s="187"/>
      <c r="ICV20" s="187"/>
      <c r="ICW20" s="187"/>
      <c r="ICX20" s="187"/>
      <c r="ICY20" s="187"/>
      <c r="ICZ20" s="187"/>
      <c r="IDA20" s="187"/>
      <c r="IDB20" s="187"/>
      <c r="IDC20" s="187"/>
      <c r="IDD20" s="187"/>
      <c r="IDE20" s="187"/>
      <c r="IDF20" s="187"/>
      <c r="IDG20" s="187"/>
      <c r="IDH20" s="187"/>
      <c r="IDI20" s="187"/>
      <c r="IDJ20" s="187"/>
      <c r="IDK20" s="187"/>
      <c r="IDL20" s="187"/>
      <c r="IDM20" s="187"/>
      <c r="IDN20" s="187"/>
      <c r="IDO20" s="187"/>
      <c r="IDP20" s="187"/>
      <c r="IDQ20" s="187"/>
      <c r="IDR20" s="187"/>
      <c r="IDS20" s="187"/>
      <c r="IDT20" s="187"/>
      <c r="IDU20" s="187"/>
      <c r="IDV20" s="187"/>
      <c r="IDW20" s="187"/>
      <c r="IDX20" s="187"/>
      <c r="IDY20" s="187"/>
      <c r="IDZ20" s="187"/>
      <c r="IEA20" s="187"/>
      <c r="IEB20" s="187"/>
      <c r="IEC20" s="187"/>
      <c r="IED20" s="187"/>
      <c r="IEE20" s="187"/>
      <c r="IEF20" s="187"/>
      <c r="IEG20" s="187"/>
      <c r="IEH20" s="187"/>
      <c r="IEI20" s="187"/>
      <c r="IEJ20" s="187"/>
      <c r="IEK20" s="187"/>
      <c r="IEL20" s="187"/>
      <c r="IEM20" s="187"/>
      <c r="IEN20" s="187"/>
      <c r="IEO20" s="187"/>
      <c r="IEP20" s="187"/>
      <c r="IEQ20" s="187"/>
      <c r="IER20" s="187"/>
      <c r="IES20" s="187"/>
      <c r="IET20" s="187"/>
      <c r="IEU20" s="187"/>
      <c r="IEV20" s="187"/>
      <c r="IEW20" s="187"/>
      <c r="IEX20" s="187"/>
      <c r="IEY20" s="187"/>
      <c r="IEZ20" s="187"/>
      <c r="IFA20" s="187"/>
      <c r="IFB20" s="187"/>
      <c r="IFC20" s="187"/>
      <c r="IFD20" s="187"/>
      <c r="IFE20" s="187"/>
      <c r="IFF20" s="187"/>
      <c r="IFG20" s="187"/>
      <c r="IFH20" s="187"/>
      <c r="IFI20" s="187"/>
      <c r="IFJ20" s="187"/>
      <c r="IFK20" s="187"/>
      <c r="IFL20" s="187"/>
      <c r="IFM20" s="187"/>
      <c r="IFN20" s="187"/>
      <c r="IFO20" s="187"/>
      <c r="IFP20" s="187"/>
      <c r="IFQ20" s="187"/>
      <c r="IFR20" s="187"/>
      <c r="IFS20" s="187"/>
      <c r="IFT20" s="187"/>
      <c r="IFU20" s="187"/>
      <c r="IFV20" s="187"/>
      <c r="IFW20" s="187"/>
      <c r="IFX20" s="187"/>
      <c r="IFY20" s="187"/>
      <c r="IFZ20" s="187"/>
      <c r="IGA20" s="187"/>
      <c r="IGB20" s="187"/>
      <c r="IGC20" s="187"/>
      <c r="IGD20" s="187"/>
      <c r="IGE20" s="187"/>
      <c r="IGF20" s="187"/>
      <c r="IGG20" s="187"/>
      <c r="IGH20" s="187"/>
      <c r="IGI20" s="187"/>
      <c r="IGJ20" s="187"/>
      <c r="IGK20" s="187"/>
      <c r="IGL20" s="187"/>
      <c r="IGM20" s="187"/>
      <c r="IGN20" s="187"/>
      <c r="IGO20" s="187"/>
      <c r="IGP20" s="187"/>
      <c r="IGQ20" s="187"/>
      <c r="IGR20" s="187"/>
      <c r="IGS20" s="187"/>
      <c r="IGT20" s="187"/>
      <c r="IGU20" s="187"/>
      <c r="IGV20" s="187"/>
      <c r="IGW20" s="187"/>
      <c r="IGX20" s="187"/>
      <c r="IGY20" s="187"/>
      <c r="IGZ20" s="187"/>
      <c r="IHA20" s="187"/>
      <c r="IHB20" s="187"/>
      <c r="IHC20" s="187"/>
      <c r="IHD20" s="187"/>
      <c r="IHE20" s="187"/>
      <c r="IHF20" s="187"/>
      <c r="IHG20" s="187"/>
      <c r="IHH20" s="187"/>
      <c r="IHI20" s="187"/>
      <c r="IHJ20" s="187"/>
      <c r="IHK20" s="187"/>
      <c r="IHL20" s="187"/>
      <c r="IHM20" s="187"/>
      <c r="IHN20" s="187"/>
      <c r="IHO20" s="187"/>
      <c r="IHP20" s="187"/>
      <c r="IHQ20" s="187"/>
      <c r="IHR20" s="187"/>
      <c r="IHS20" s="187"/>
      <c r="IHT20" s="187"/>
      <c r="IHU20" s="187"/>
      <c r="IHV20" s="187"/>
      <c r="IHW20" s="187"/>
      <c r="IHX20" s="187"/>
      <c r="IHY20" s="187"/>
      <c r="IHZ20" s="187"/>
      <c r="IIA20" s="187"/>
      <c r="IIB20" s="187"/>
      <c r="IIC20" s="187"/>
      <c r="IID20" s="187"/>
      <c r="IIE20" s="187"/>
      <c r="IIF20" s="187"/>
      <c r="IIG20" s="187"/>
      <c r="IIH20" s="187"/>
      <c r="III20" s="187"/>
      <c r="IIJ20" s="187"/>
      <c r="IIK20" s="187"/>
      <c r="IIL20" s="187"/>
      <c r="IIM20" s="187"/>
      <c r="IIN20" s="187"/>
      <c r="IIO20" s="187"/>
      <c r="IIP20" s="187"/>
      <c r="IIQ20" s="187"/>
      <c r="IIR20" s="187"/>
      <c r="IIS20" s="187"/>
      <c r="IIT20" s="187"/>
      <c r="IIU20" s="187"/>
      <c r="IIV20" s="187"/>
      <c r="IIW20" s="187"/>
      <c r="IIX20" s="187"/>
      <c r="IIY20" s="187"/>
      <c r="IIZ20" s="187"/>
      <c r="IJA20" s="187"/>
      <c r="IJB20" s="187"/>
      <c r="IJC20" s="187"/>
      <c r="IJD20" s="187"/>
      <c r="IJE20" s="187"/>
      <c r="IJF20" s="187"/>
      <c r="IJG20" s="187"/>
      <c r="IJH20" s="187"/>
      <c r="IJI20" s="187"/>
      <c r="IJJ20" s="187"/>
      <c r="IJK20" s="187"/>
      <c r="IJL20" s="187"/>
      <c r="IJM20" s="187"/>
      <c r="IJN20" s="187"/>
      <c r="IJO20" s="187"/>
      <c r="IJP20" s="187"/>
      <c r="IJQ20" s="187"/>
      <c r="IJR20" s="187"/>
      <c r="IJS20" s="187"/>
      <c r="IJT20" s="187"/>
      <c r="IJU20" s="187"/>
      <c r="IJV20" s="187"/>
      <c r="IJW20" s="187"/>
      <c r="IJX20" s="187"/>
      <c r="IJY20" s="187"/>
      <c r="IJZ20" s="187"/>
      <c r="IKA20" s="187"/>
      <c r="IKB20" s="187"/>
      <c r="IKC20" s="187"/>
      <c r="IKD20" s="187"/>
      <c r="IKE20" s="187"/>
      <c r="IKF20" s="187"/>
      <c r="IKG20" s="187"/>
      <c r="IKH20" s="187"/>
      <c r="IKI20" s="187"/>
      <c r="IKJ20" s="187"/>
      <c r="IKK20" s="187"/>
      <c r="IKL20" s="187"/>
      <c r="IKM20" s="187"/>
      <c r="IKN20" s="187"/>
      <c r="IKO20" s="187"/>
      <c r="IKP20" s="187"/>
      <c r="IKQ20" s="187"/>
      <c r="IKR20" s="187"/>
      <c r="IKS20" s="187"/>
      <c r="IKT20" s="187"/>
      <c r="IKU20" s="187"/>
      <c r="IKV20" s="187"/>
      <c r="IKW20" s="187"/>
      <c r="IKX20" s="187"/>
      <c r="IKY20" s="187"/>
      <c r="IKZ20" s="187"/>
      <c r="ILA20" s="187"/>
      <c r="ILB20" s="187"/>
      <c r="ILC20" s="187"/>
      <c r="ILD20" s="187"/>
      <c r="ILE20" s="187"/>
      <c r="ILF20" s="187"/>
      <c r="ILG20" s="187"/>
      <c r="ILH20" s="187"/>
      <c r="ILI20" s="187"/>
      <c r="ILJ20" s="187"/>
      <c r="ILK20" s="187"/>
      <c r="ILL20" s="187"/>
      <c r="ILM20" s="187"/>
      <c r="ILN20" s="187"/>
      <c r="ILO20" s="187"/>
      <c r="ILP20" s="187"/>
      <c r="ILQ20" s="187"/>
      <c r="ILR20" s="187"/>
      <c r="ILS20" s="187"/>
      <c r="ILT20" s="187"/>
      <c r="ILU20" s="187"/>
      <c r="ILV20" s="187"/>
      <c r="ILW20" s="187"/>
      <c r="ILX20" s="187"/>
      <c r="ILY20" s="187"/>
      <c r="ILZ20" s="187"/>
      <c r="IMA20" s="187"/>
      <c r="IMB20" s="187"/>
      <c r="IMC20" s="187"/>
      <c r="IMD20" s="187"/>
      <c r="IME20" s="187"/>
      <c r="IMF20" s="187"/>
      <c r="IMG20" s="187"/>
      <c r="IMH20" s="187"/>
      <c r="IMI20" s="187"/>
      <c r="IMJ20" s="187"/>
      <c r="IMK20" s="187"/>
      <c r="IML20" s="187"/>
      <c r="IMM20" s="187"/>
      <c r="IMN20" s="187"/>
      <c r="IMO20" s="187"/>
      <c r="IMP20" s="187"/>
      <c r="IMQ20" s="187"/>
      <c r="IMR20" s="187"/>
      <c r="IMS20" s="187"/>
      <c r="IMT20" s="187"/>
      <c r="IMU20" s="187"/>
      <c r="IMV20" s="187"/>
      <c r="IMW20" s="187"/>
      <c r="IMX20" s="187"/>
      <c r="IMY20" s="187"/>
      <c r="IMZ20" s="187"/>
      <c r="INA20" s="187"/>
      <c r="INB20" s="187"/>
      <c r="INC20" s="187"/>
      <c r="IND20" s="187"/>
      <c r="INE20" s="187"/>
      <c r="INF20" s="187"/>
      <c r="ING20" s="187"/>
      <c r="INH20" s="187"/>
      <c r="INI20" s="187"/>
      <c r="INJ20" s="187"/>
      <c r="INK20" s="187"/>
      <c r="INL20" s="187"/>
      <c r="INM20" s="187"/>
      <c r="INN20" s="187"/>
      <c r="INO20" s="187"/>
      <c r="INP20" s="187"/>
      <c r="INQ20" s="187"/>
      <c r="INR20" s="187"/>
      <c r="INS20" s="187"/>
      <c r="INT20" s="187"/>
      <c r="INU20" s="187"/>
      <c r="INV20" s="187"/>
      <c r="INW20" s="187"/>
      <c r="INX20" s="187"/>
      <c r="INY20" s="187"/>
      <c r="INZ20" s="187"/>
      <c r="IOA20" s="187"/>
      <c r="IOB20" s="187"/>
      <c r="IOC20" s="187"/>
      <c r="IOD20" s="187"/>
      <c r="IOE20" s="187"/>
      <c r="IOF20" s="187"/>
      <c r="IOG20" s="187"/>
      <c r="IOH20" s="187"/>
      <c r="IOI20" s="187"/>
      <c r="IOJ20" s="187"/>
      <c r="IOK20" s="187"/>
      <c r="IOL20" s="187"/>
      <c r="IOM20" s="187"/>
      <c r="ION20" s="187"/>
      <c r="IOO20" s="187"/>
      <c r="IOP20" s="187"/>
      <c r="IOQ20" s="187"/>
      <c r="IOR20" s="187"/>
      <c r="IOS20" s="187"/>
      <c r="IOT20" s="187"/>
      <c r="IOU20" s="187"/>
      <c r="IOV20" s="187"/>
      <c r="IOW20" s="187"/>
      <c r="IOX20" s="187"/>
      <c r="IOY20" s="187"/>
      <c r="IOZ20" s="187"/>
      <c r="IPA20" s="187"/>
      <c r="IPB20" s="187"/>
      <c r="IPC20" s="187"/>
      <c r="IPD20" s="187"/>
      <c r="IPE20" s="187"/>
      <c r="IPF20" s="187"/>
      <c r="IPG20" s="187"/>
      <c r="IPH20" s="187"/>
      <c r="IPI20" s="187"/>
      <c r="IPJ20" s="187"/>
      <c r="IPK20" s="187"/>
      <c r="IPL20" s="187"/>
      <c r="IPM20" s="187"/>
      <c r="IPN20" s="187"/>
      <c r="IPO20" s="187"/>
      <c r="IPP20" s="187"/>
      <c r="IPQ20" s="187"/>
      <c r="IPR20" s="187"/>
      <c r="IPS20" s="187"/>
      <c r="IPT20" s="187"/>
      <c r="IPU20" s="187"/>
      <c r="IPV20" s="187"/>
      <c r="IPW20" s="187"/>
      <c r="IPX20" s="187"/>
      <c r="IPY20" s="187"/>
      <c r="IPZ20" s="187"/>
      <c r="IQA20" s="187"/>
      <c r="IQB20" s="187"/>
      <c r="IQC20" s="187"/>
      <c r="IQD20" s="187"/>
      <c r="IQE20" s="187"/>
      <c r="IQF20" s="187"/>
      <c r="IQG20" s="187"/>
      <c r="IQH20" s="187"/>
      <c r="IQI20" s="187"/>
      <c r="IQJ20" s="187"/>
      <c r="IQK20" s="187"/>
      <c r="IQL20" s="187"/>
      <c r="IQM20" s="187"/>
      <c r="IQN20" s="187"/>
      <c r="IQO20" s="187"/>
      <c r="IQP20" s="187"/>
      <c r="IQQ20" s="187"/>
      <c r="IQR20" s="187"/>
      <c r="IQS20" s="187"/>
      <c r="IQT20" s="187"/>
      <c r="IQU20" s="187"/>
      <c r="IQV20" s="187"/>
      <c r="IQW20" s="187"/>
      <c r="IQX20" s="187"/>
      <c r="IQY20" s="187"/>
      <c r="IQZ20" s="187"/>
      <c r="IRA20" s="187"/>
      <c r="IRB20" s="187"/>
      <c r="IRC20" s="187"/>
      <c r="IRD20" s="187"/>
      <c r="IRE20" s="187"/>
      <c r="IRF20" s="187"/>
      <c r="IRG20" s="187"/>
      <c r="IRH20" s="187"/>
      <c r="IRI20" s="187"/>
      <c r="IRJ20" s="187"/>
      <c r="IRK20" s="187"/>
      <c r="IRL20" s="187"/>
      <c r="IRM20" s="187"/>
      <c r="IRN20" s="187"/>
      <c r="IRO20" s="187"/>
      <c r="IRP20" s="187"/>
      <c r="IRQ20" s="187"/>
      <c r="IRR20" s="187"/>
      <c r="IRS20" s="187"/>
      <c r="IRT20" s="187"/>
      <c r="IRU20" s="187"/>
      <c r="IRV20" s="187"/>
      <c r="IRW20" s="187"/>
      <c r="IRX20" s="187"/>
      <c r="IRY20" s="187"/>
      <c r="IRZ20" s="187"/>
      <c r="ISA20" s="187"/>
      <c r="ISB20" s="187"/>
      <c r="ISC20" s="187"/>
      <c r="ISD20" s="187"/>
      <c r="ISE20" s="187"/>
      <c r="ISF20" s="187"/>
      <c r="ISG20" s="187"/>
      <c r="ISH20" s="187"/>
      <c r="ISI20" s="187"/>
      <c r="ISJ20" s="187"/>
      <c r="ISK20" s="187"/>
      <c r="ISL20" s="187"/>
      <c r="ISM20" s="187"/>
      <c r="ISN20" s="187"/>
      <c r="ISO20" s="187"/>
      <c r="ISP20" s="187"/>
      <c r="ISQ20" s="187"/>
      <c r="ISR20" s="187"/>
      <c r="ISS20" s="187"/>
      <c r="IST20" s="187"/>
      <c r="ISU20" s="187"/>
      <c r="ISV20" s="187"/>
      <c r="ISW20" s="187"/>
      <c r="ISX20" s="187"/>
      <c r="ISY20" s="187"/>
      <c r="ISZ20" s="187"/>
      <c r="ITA20" s="187"/>
      <c r="ITB20" s="187"/>
      <c r="ITC20" s="187"/>
      <c r="ITD20" s="187"/>
      <c r="ITE20" s="187"/>
      <c r="ITF20" s="187"/>
      <c r="ITG20" s="187"/>
      <c r="ITH20" s="187"/>
      <c r="ITI20" s="187"/>
      <c r="ITJ20" s="187"/>
      <c r="ITK20" s="187"/>
      <c r="ITL20" s="187"/>
      <c r="ITM20" s="187"/>
      <c r="ITN20" s="187"/>
      <c r="ITO20" s="187"/>
      <c r="ITP20" s="187"/>
      <c r="ITQ20" s="187"/>
      <c r="ITR20" s="187"/>
      <c r="ITS20" s="187"/>
      <c r="ITT20" s="187"/>
      <c r="ITU20" s="187"/>
      <c r="ITV20" s="187"/>
      <c r="ITW20" s="187"/>
      <c r="ITX20" s="187"/>
      <c r="ITY20" s="187"/>
      <c r="ITZ20" s="187"/>
      <c r="IUA20" s="187"/>
      <c r="IUB20" s="187"/>
      <c r="IUC20" s="187"/>
      <c r="IUD20" s="187"/>
      <c r="IUE20" s="187"/>
      <c r="IUF20" s="187"/>
      <c r="IUG20" s="187"/>
      <c r="IUH20" s="187"/>
      <c r="IUI20" s="187"/>
      <c r="IUJ20" s="187"/>
      <c r="IUK20" s="187"/>
      <c r="IUL20" s="187"/>
      <c r="IUM20" s="187"/>
      <c r="IUN20" s="187"/>
      <c r="IUO20" s="187"/>
      <c r="IUP20" s="187"/>
      <c r="IUQ20" s="187"/>
      <c r="IUR20" s="187"/>
      <c r="IUS20" s="187"/>
      <c r="IUT20" s="187"/>
      <c r="IUU20" s="187"/>
      <c r="IUV20" s="187"/>
      <c r="IUW20" s="187"/>
      <c r="IUX20" s="187"/>
      <c r="IUY20" s="187"/>
      <c r="IUZ20" s="187"/>
      <c r="IVA20" s="187"/>
      <c r="IVB20" s="187"/>
      <c r="IVC20" s="187"/>
      <c r="IVD20" s="187"/>
      <c r="IVE20" s="187"/>
      <c r="IVF20" s="187"/>
      <c r="IVG20" s="187"/>
      <c r="IVH20" s="187"/>
      <c r="IVI20" s="187"/>
      <c r="IVJ20" s="187"/>
      <c r="IVK20" s="187"/>
      <c r="IVL20" s="187"/>
      <c r="IVM20" s="187"/>
      <c r="IVN20" s="187"/>
      <c r="IVO20" s="187"/>
      <c r="IVP20" s="187"/>
      <c r="IVQ20" s="187"/>
      <c r="IVR20" s="187"/>
      <c r="IVS20" s="187"/>
      <c r="IVT20" s="187"/>
      <c r="IVU20" s="187"/>
      <c r="IVV20" s="187"/>
      <c r="IVW20" s="187"/>
      <c r="IVX20" s="187"/>
      <c r="IVY20" s="187"/>
      <c r="IVZ20" s="187"/>
      <c r="IWA20" s="187"/>
      <c r="IWB20" s="187"/>
      <c r="IWC20" s="187"/>
      <c r="IWD20" s="187"/>
      <c r="IWE20" s="187"/>
      <c r="IWF20" s="187"/>
      <c r="IWG20" s="187"/>
      <c r="IWH20" s="187"/>
      <c r="IWI20" s="187"/>
      <c r="IWJ20" s="187"/>
      <c r="IWK20" s="187"/>
      <c r="IWL20" s="187"/>
      <c r="IWM20" s="187"/>
      <c r="IWN20" s="187"/>
      <c r="IWO20" s="187"/>
      <c r="IWP20" s="187"/>
      <c r="IWQ20" s="187"/>
      <c r="IWR20" s="187"/>
      <c r="IWS20" s="187"/>
      <c r="IWT20" s="187"/>
      <c r="IWU20" s="187"/>
      <c r="IWV20" s="187"/>
      <c r="IWW20" s="187"/>
      <c r="IWX20" s="187"/>
      <c r="IWY20" s="187"/>
      <c r="IWZ20" s="187"/>
      <c r="IXA20" s="187"/>
      <c r="IXB20" s="187"/>
      <c r="IXC20" s="187"/>
      <c r="IXD20" s="187"/>
      <c r="IXE20" s="187"/>
      <c r="IXF20" s="187"/>
      <c r="IXG20" s="187"/>
      <c r="IXH20" s="187"/>
      <c r="IXI20" s="187"/>
      <c r="IXJ20" s="187"/>
      <c r="IXK20" s="187"/>
      <c r="IXL20" s="187"/>
      <c r="IXM20" s="187"/>
      <c r="IXN20" s="187"/>
      <c r="IXO20" s="187"/>
      <c r="IXP20" s="187"/>
      <c r="IXQ20" s="187"/>
      <c r="IXR20" s="187"/>
      <c r="IXS20" s="187"/>
      <c r="IXT20" s="187"/>
      <c r="IXU20" s="187"/>
      <c r="IXV20" s="187"/>
      <c r="IXW20" s="187"/>
      <c r="IXX20" s="187"/>
      <c r="IXY20" s="187"/>
      <c r="IXZ20" s="187"/>
      <c r="IYA20" s="187"/>
      <c r="IYB20" s="187"/>
      <c r="IYC20" s="187"/>
      <c r="IYD20" s="187"/>
      <c r="IYE20" s="187"/>
      <c r="IYF20" s="187"/>
      <c r="IYG20" s="187"/>
      <c r="IYH20" s="187"/>
      <c r="IYI20" s="187"/>
      <c r="IYJ20" s="187"/>
      <c r="IYK20" s="187"/>
      <c r="IYL20" s="187"/>
      <c r="IYM20" s="187"/>
      <c r="IYN20" s="187"/>
      <c r="IYO20" s="187"/>
      <c r="IYP20" s="187"/>
      <c r="IYQ20" s="187"/>
      <c r="IYR20" s="187"/>
      <c r="IYS20" s="187"/>
      <c r="IYT20" s="187"/>
      <c r="IYU20" s="187"/>
      <c r="IYV20" s="187"/>
      <c r="IYW20" s="187"/>
      <c r="IYX20" s="187"/>
      <c r="IYY20" s="187"/>
      <c r="IYZ20" s="187"/>
      <c r="IZA20" s="187"/>
      <c r="IZB20" s="187"/>
      <c r="IZC20" s="187"/>
      <c r="IZD20" s="187"/>
      <c r="IZE20" s="187"/>
      <c r="IZF20" s="187"/>
      <c r="IZG20" s="187"/>
      <c r="IZH20" s="187"/>
      <c r="IZI20" s="187"/>
      <c r="IZJ20" s="187"/>
      <c r="IZK20" s="187"/>
      <c r="IZL20" s="187"/>
      <c r="IZM20" s="187"/>
      <c r="IZN20" s="187"/>
      <c r="IZO20" s="187"/>
      <c r="IZP20" s="187"/>
      <c r="IZQ20" s="187"/>
      <c r="IZR20" s="187"/>
      <c r="IZS20" s="187"/>
      <c r="IZT20" s="187"/>
      <c r="IZU20" s="187"/>
      <c r="IZV20" s="187"/>
      <c r="IZW20" s="187"/>
      <c r="IZX20" s="187"/>
      <c r="IZY20" s="187"/>
      <c r="IZZ20" s="187"/>
      <c r="JAA20" s="187"/>
      <c r="JAB20" s="187"/>
      <c r="JAC20" s="187"/>
      <c r="JAD20" s="187"/>
      <c r="JAE20" s="187"/>
      <c r="JAF20" s="187"/>
      <c r="JAG20" s="187"/>
      <c r="JAH20" s="187"/>
      <c r="JAI20" s="187"/>
      <c r="JAJ20" s="187"/>
      <c r="JAK20" s="187"/>
      <c r="JAL20" s="187"/>
      <c r="JAM20" s="187"/>
      <c r="JAN20" s="187"/>
      <c r="JAO20" s="187"/>
      <c r="JAP20" s="187"/>
      <c r="JAQ20" s="187"/>
      <c r="JAR20" s="187"/>
      <c r="JAS20" s="187"/>
      <c r="JAT20" s="187"/>
      <c r="JAU20" s="187"/>
      <c r="JAV20" s="187"/>
      <c r="JAW20" s="187"/>
      <c r="JAX20" s="187"/>
      <c r="JAY20" s="187"/>
      <c r="JAZ20" s="187"/>
      <c r="JBA20" s="187"/>
      <c r="JBB20" s="187"/>
      <c r="JBC20" s="187"/>
      <c r="JBD20" s="187"/>
      <c r="JBE20" s="187"/>
      <c r="JBF20" s="187"/>
      <c r="JBG20" s="187"/>
      <c r="JBH20" s="187"/>
      <c r="JBI20" s="187"/>
      <c r="JBJ20" s="187"/>
      <c r="JBK20" s="187"/>
      <c r="JBL20" s="187"/>
      <c r="JBM20" s="187"/>
      <c r="JBN20" s="187"/>
      <c r="JBO20" s="187"/>
      <c r="JBP20" s="187"/>
      <c r="JBQ20" s="187"/>
      <c r="JBR20" s="187"/>
      <c r="JBS20" s="187"/>
      <c r="JBT20" s="187"/>
      <c r="JBU20" s="187"/>
      <c r="JBV20" s="187"/>
      <c r="JBW20" s="187"/>
      <c r="JBX20" s="187"/>
      <c r="JBY20" s="187"/>
      <c r="JBZ20" s="187"/>
      <c r="JCA20" s="187"/>
      <c r="JCB20" s="187"/>
      <c r="JCC20" s="187"/>
      <c r="JCD20" s="187"/>
      <c r="JCE20" s="187"/>
      <c r="JCF20" s="187"/>
      <c r="JCG20" s="187"/>
      <c r="JCH20" s="187"/>
      <c r="JCI20" s="187"/>
      <c r="JCJ20" s="187"/>
      <c r="JCK20" s="187"/>
      <c r="JCL20" s="187"/>
      <c r="JCM20" s="187"/>
      <c r="JCN20" s="187"/>
      <c r="JCO20" s="187"/>
      <c r="JCP20" s="187"/>
      <c r="JCQ20" s="187"/>
      <c r="JCR20" s="187"/>
      <c r="JCS20" s="187"/>
      <c r="JCT20" s="187"/>
      <c r="JCU20" s="187"/>
      <c r="JCV20" s="187"/>
      <c r="JCW20" s="187"/>
      <c r="JCX20" s="187"/>
      <c r="JCY20" s="187"/>
      <c r="JCZ20" s="187"/>
      <c r="JDA20" s="187"/>
      <c r="JDB20" s="187"/>
      <c r="JDC20" s="187"/>
      <c r="JDD20" s="187"/>
      <c r="JDE20" s="187"/>
      <c r="JDF20" s="187"/>
      <c r="JDG20" s="187"/>
      <c r="JDH20" s="187"/>
      <c r="JDI20" s="187"/>
      <c r="JDJ20" s="187"/>
      <c r="JDK20" s="187"/>
      <c r="JDL20" s="187"/>
      <c r="JDM20" s="187"/>
      <c r="JDN20" s="187"/>
      <c r="JDO20" s="187"/>
      <c r="JDP20" s="187"/>
      <c r="JDQ20" s="187"/>
      <c r="JDR20" s="187"/>
      <c r="JDS20" s="187"/>
      <c r="JDT20" s="187"/>
      <c r="JDU20" s="187"/>
      <c r="JDV20" s="187"/>
      <c r="JDW20" s="187"/>
      <c r="JDX20" s="187"/>
      <c r="JDY20" s="187"/>
      <c r="JDZ20" s="187"/>
      <c r="JEA20" s="187"/>
      <c r="JEB20" s="187"/>
      <c r="JEC20" s="187"/>
      <c r="JED20" s="187"/>
      <c r="JEE20" s="187"/>
      <c r="JEF20" s="187"/>
      <c r="JEG20" s="187"/>
      <c r="JEH20" s="187"/>
      <c r="JEI20" s="187"/>
      <c r="JEJ20" s="187"/>
      <c r="JEK20" s="187"/>
      <c r="JEL20" s="187"/>
      <c r="JEM20" s="187"/>
      <c r="JEN20" s="187"/>
      <c r="JEO20" s="187"/>
      <c r="JEP20" s="187"/>
      <c r="JEQ20" s="187"/>
      <c r="JER20" s="187"/>
      <c r="JES20" s="187"/>
      <c r="JET20" s="187"/>
      <c r="JEU20" s="187"/>
      <c r="JEV20" s="187"/>
      <c r="JEW20" s="187"/>
      <c r="JEX20" s="187"/>
      <c r="JEY20" s="187"/>
      <c r="JEZ20" s="187"/>
      <c r="JFA20" s="187"/>
      <c r="JFB20" s="187"/>
      <c r="JFC20" s="187"/>
      <c r="JFD20" s="187"/>
      <c r="JFE20" s="187"/>
      <c r="JFF20" s="187"/>
      <c r="JFG20" s="187"/>
      <c r="JFH20" s="187"/>
      <c r="JFI20" s="187"/>
      <c r="JFJ20" s="187"/>
      <c r="JFK20" s="187"/>
      <c r="JFL20" s="187"/>
      <c r="JFM20" s="187"/>
      <c r="JFN20" s="187"/>
      <c r="JFO20" s="187"/>
      <c r="JFP20" s="187"/>
      <c r="JFQ20" s="187"/>
      <c r="JFR20" s="187"/>
      <c r="JFS20" s="187"/>
      <c r="JFT20" s="187"/>
      <c r="JFU20" s="187"/>
      <c r="JFV20" s="187"/>
      <c r="JFW20" s="187"/>
      <c r="JFX20" s="187"/>
      <c r="JFY20" s="187"/>
      <c r="JFZ20" s="187"/>
      <c r="JGA20" s="187"/>
      <c r="JGB20" s="187"/>
      <c r="JGC20" s="187"/>
      <c r="JGD20" s="187"/>
      <c r="JGE20" s="187"/>
      <c r="JGF20" s="187"/>
      <c r="JGG20" s="187"/>
      <c r="JGH20" s="187"/>
      <c r="JGI20" s="187"/>
      <c r="JGJ20" s="187"/>
      <c r="JGK20" s="187"/>
      <c r="JGL20" s="187"/>
      <c r="JGM20" s="187"/>
      <c r="JGN20" s="187"/>
      <c r="JGO20" s="187"/>
      <c r="JGP20" s="187"/>
      <c r="JGQ20" s="187"/>
      <c r="JGR20" s="187"/>
      <c r="JGS20" s="187"/>
      <c r="JGT20" s="187"/>
      <c r="JGU20" s="187"/>
      <c r="JGV20" s="187"/>
      <c r="JGW20" s="187"/>
      <c r="JGX20" s="187"/>
      <c r="JGY20" s="187"/>
      <c r="JGZ20" s="187"/>
      <c r="JHA20" s="187"/>
      <c r="JHB20" s="187"/>
      <c r="JHC20" s="187"/>
      <c r="JHD20" s="187"/>
      <c r="JHE20" s="187"/>
      <c r="JHF20" s="187"/>
      <c r="JHG20" s="187"/>
      <c r="JHH20" s="187"/>
      <c r="JHI20" s="187"/>
      <c r="JHJ20" s="187"/>
      <c r="JHK20" s="187"/>
      <c r="JHL20" s="187"/>
      <c r="JHM20" s="187"/>
      <c r="JHN20" s="187"/>
      <c r="JHO20" s="187"/>
      <c r="JHP20" s="187"/>
      <c r="JHQ20" s="187"/>
      <c r="JHR20" s="187"/>
      <c r="JHS20" s="187"/>
      <c r="JHT20" s="187"/>
      <c r="JHU20" s="187"/>
      <c r="JHV20" s="187"/>
      <c r="JHW20" s="187"/>
      <c r="JHX20" s="187"/>
      <c r="JHY20" s="187"/>
      <c r="JHZ20" s="187"/>
      <c r="JIA20" s="187"/>
      <c r="JIB20" s="187"/>
      <c r="JIC20" s="187"/>
      <c r="JID20" s="187"/>
      <c r="JIE20" s="187"/>
      <c r="JIF20" s="187"/>
      <c r="JIG20" s="187"/>
      <c r="JIH20" s="187"/>
      <c r="JII20" s="187"/>
      <c r="JIJ20" s="187"/>
      <c r="JIK20" s="187"/>
      <c r="JIL20" s="187"/>
      <c r="JIM20" s="187"/>
      <c r="JIN20" s="187"/>
      <c r="JIO20" s="187"/>
      <c r="JIP20" s="187"/>
      <c r="JIQ20" s="187"/>
      <c r="JIR20" s="187"/>
      <c r="JIS20" s="187"/>
      <c r="JIT20" s="187"/>
      <c r="JIU20" s="187"/>
      <c r="JIV20" s="187"/>
      <c r="JIW20" s="187"/>
      <c r="JIX20" s="187"/>
      <c r="JIY20" s="187"/>
      <c r="JIZ20" s="187"/>
      <c r="JJA20" s="187"/>
      <c r="JJB20" s="187"/>
      <c r="JJC20" s="187"/>
      <c r="JJD20" s="187"/>
      <c r="JJE20" s="187"/>
      <c r="JJF20" s="187"/>
      <c r="JJG20" s="187"/>
      <c r="JJH20" s="187"/>
      <c r="JJI20" s="187"/>
      <c r="JJJ20" s="187"/>
      <c r="JJK20" s="187"/>
      <c r="JJL20" s="187"/>
      <c r="JJM20" s="187"/>
      <c r="JJN20" s="187"/>
      <c r="JJO20" s="187"/>
      <c r="JJP20" s="187"/>
      <c r="JJQ20" s="187"/>
      <c r="JJR20" s="187"/>
      <c r="JJS20" s="187"/>
      <c r="JJT20" s="187"/>
      <c r="JJU20" s="187"/>
      <c r="JJV20" s="187"/>
      <c r="JJW20" s="187"/>
      <c r="JJX20" s="187"/>
      <c r="JJY20" s="187"/>
      <c r="JJZ20" s="187"/>
      <c r="JKA20" s="187"/>
      <c r="JKB20" s="187"/>
      <c r="JKC20" s="187"/>
      <c r="JKD20" s="187"/>
      <c r="JKE20" s="187"/>
      <c r="JKF20" s="187"/>
      <c r="JKG20" s="187"/>
      <c r="JKH20" s="187"/>
      <c r="JKI20" s="187"/>
      <c r="JKJ20" s="187"/>
      <c r="JKK20" s="187"/>
      <c r="JKL20" s="187"/>
      <c r="JKM20" s="187"/>
      <c r="JKN20" s="187"/>
      <c r="JKO20" s="187"/>
      <c r="JKP20" s="187"/>
      <c r="JKQ20" s="187"/>
      <c r="JKR20" s="187"/>
      <c r="JKS20" s="187"/>
      <c r="JKT20" s="187"/>
      <c r="JKU20" s="187"/>
      <c r="JKV20" s="187"/>
      <c r="JKW20" s="187"/>
      <c r="JKX20" s="187"/>
      <c r="JKY20" s="187"/>
      <c r="JKZ20" s="187"/>
      <c r="JLA20" s="187"/>
      <c r="JLB20" s="187"/>
      <c r="JLC20" s="187"/>
      <c r="JLD20" s="187"/>
      <c r="JLE20" s="187"/>
      <c r="JLF20" s="187"/>
      <c r="JLG20" s="187"/>
      <c r="JLH20" s="187"/>
      <c r="JLI20" s="187"/>
      <c r="JLJ20" s="187"/>
      <c r="JLK20" s="187"/>
      <c r="JLL20" s="187"/>
      <c r="JLM20" s="187"/>
      <c r="JLN20" s="187"/>
      <c r="JLO20" s="187"/>
      <c r="JLP20" s="187"/>
      <c r="JLQ20" s="187"/>
      <c r="JLR20" s="187"/>
      <c r="JLS20" s="187"/>
      <c r="JLT20" s="187"/>
      <c r="JLU20" s="187"/>
      <c r="JLV20" s="187"/>
      <c r="JLW20" s="187"/>
      <c r="JLX20" s="187"/>
      <c r="JLY20" s="187"/>
      <c r="JLZ20" s="187"/>
      <c r="JMA20" s="187"/>
      <c r="JMB20" s="187"/>
      <c r="JMC20" s="187"/>
      <c r="JMD20" s="187"/>
      <c r="JME20" s="187"/>
      <c r="JMF20" s="187"/>
      <c r="JMG20" s="187"/>
      <c r="JMH20" s="187"/>
      <c r="JMI20" s="187"/>
      <c r="JMJ20" s="187"/>
      <c r="JMK20" s="187"/>
      <c r="JML20" s="187"/>
      <c r="JMM20" s="187"/>
      <c r="JMN20" s="187"/>
      <c r="JMO20" s="187"/>
      <c r="JMP20" s="187"/>
      <c r="JMQ20" s="187"/>
      <c r="JMR20" s="187"/>
      <c r="JMS20" s="187"/>
      <c r="JMT20" s="187"/>
      <c r="JMU20" s="187"/>
      <c r="JMV20" s="187"/>
      <c r="JMW20" s="187"/>
      <c r="JMX20" s="187"/>
      <c r="JMY20" s="187"/>
      <c r="JMZ20" s="187"/>
      <c r="JNA20" s="187"/>
      <c r="JNB20" s="187"/>
      <c r="JNC20" s="187"/>
      <c r="JND20" s="187"/>
      <c r="JNE20" s="187"/>
      <c r="JNF20" s="187"/>
      <c r="JNG20" s="187"/>
      <c r="JNH20" s="187"/>
      <c r="JNI20" s="187"/>
      <c r="JNJ20" s="187"/>
      <c r="JNK20" s="187"/>
      <c r="JNL20" s="187"/>
      <c r="JNM20" s="187"/>
      <c r="JNN20" s="187"/>
      <c r="JNO20" s="187"/>
      <c r="JNP20" s="187"/>
      <c r="JNQ20" s="187"/>
      <c r="JNR20" s="187"/>
      <c r="JNS20" s="187"/>
      <c r="JNT20" s="187"/>
      <c r="JNU20" s="187"/>
      <c r="JNV20" s="187"/>
      <c r="JNW20" s="187"/>
      <c r="JNX20" s="187"/>
      <c r="JNY20" s="187"/>
      <c r="JNZ20" s="187"/>
      <c r="JOA20" s="187"/>
      <c r="JOB20" s="187"/>
      <c r="JOC20" s="187"/>
      <c r="JOD20" s="187"/>
      <c r="JOE20" s="187"/>
      <c r="JOF20" s="187"/>
      <c r="JOG20" s="187"/>
      <c r="JOH20" s="187"/>
      <c r="JOI20" s="187"/>
      <c r="JOJ20" s="187"/>
      <c r="JOK20" s="187"/>
      <c r="JOL20" s="187"/>
      <c r="JOM20" s="187"/>
      <c r="JON20" s="187"/>
      <c r="JOO20" s="187"/>
      <c r="JOP20" s="187"/>
      <c r="JOQ20" s="187"/>
      <c r="JOR20" s="187"/>
      <c r="JOS20" s="187"/>
      <c r="JOT20" s="187"/>
      <c r="JOU20" s="187"/>
      <c r="JOV20" s="187"/>
      <c r="JOW20" s="187"/>
      <c r="JOX20" s="187"/>
      <c r="JOY20" s="187"/>
      <c r="JOZ20" s="187"/>
      <c r="JPA20" s="187"/>
      <c r="JPB20" s="187"/>
      <c r="JPC20" s="187"/>
      <c r="JPD20" s="187"/>
      <c r="JPE20" s="187"/>
      <c r="JPF20" s="187"/>
      <c r="JPG20" s="187"/>
      <c r="JPH20" s="187"/>
      <c r="JPI20" s="187"/>
      <c r="JPJ20" s="187"/>
      <c r="JPK20" s="187"/>
      <c r="JPL20" s="187"/>
      <c r="JPM20" s="187"/>
      <c r="JPN20" s="187"/>
      <c r="JPO20" s="187"/>
      <c r="JPP20" s="187"/>
      <c r="JPQ20" s="187"/>
      <c r="JPR20" s="187"/>
      <c r="JPS20" s="187"/>
      <c r="JPT20" s="187"/>
      <c r="JPU20" s="187"/>
      <c r="JPV20" s="187"/>
      <c r="JPW20" s="187"/>
      <c r="JPX20" s="187"/>
      <c r="JPY20" s="187"/>
      <c r="JPZ20" s="187"/>
      <c r="JQA20" s="187"/>
      <c r="JQB20" s="187"/>
      <c r="JQC20" s="187"/>
      <c r="JQD20" s="187"/>
      <c r="JQE20" s="187"/>
      <c r="JQF20" s="187"/>
      <c r="JQG20" s="187"/>
      <c r="JQH20" s="187"/>
      <c r="JQI20" s="187"/>
      <c r="JQJ20" s="187"/>
      <c r="JQK20" s="187"/>
      <c r="JQL20" s="187"/>
      <c r="JQM20" s="187"/>
      <c r="JQN20" s="187"/>
      <c r="JQO20" s="187"/>
      <c r="JQP20" s="187"/>
      <c r="JQQ20" s="187"/>
      <c r="JQR20" s="187"/>
      <c r="JQS20" s="187"/>
      <c r="JQT20" s="187"/>
      <c r="JQU20" s="187"/>
      <c r="JQV20" s="187"/>
      <c r="JQW20" s="187"/>
      <c r="JQX20" s="187"/>
      <c r="JQY20" s="187"/>
      <c r="JQZ20" s="187"/>
      <c r="JRA20" s="187"/>
      <c r="JRB20" s="187"/>
      <c r="JRC20" s="187"/>
      <c r="JRD20" s="187"/>
      <c r="JRE20" s="187"/>
      <c r="JRF20" s="187"/>
      <c r="JRG20" s="187"/>
      <c r="JRH20" s="187"/>
      <c r="JRI20" s="187"/>
      <c r="JRJ20" s="187"/>
      <c r="JRK20" s="187"/>
      <c r="JRL20" s="187"/>
      <c r="JRM20" s="187"/>
      <c r="JRN20" s="187"/>
      <c r="JRO20" s="187"/>
      <c r="JRP20" s="187"/>
      <c r="JRQ20" s="187"/>
      <c r="JRR20" s="187"/>
      <c r="JRS20" s="187"/>
      <c r="JRT20" s="187"/>
      <c r="JRU20" s="187"/>
      <c r="JRV20" s="187"/>
      <c r="JRW20" s="187"/>
      <c r="JRX20" s="187"/>
      <c r="JRY20" s="187"/>
      <c r="JRZ20" s="187"/>
      <c r="JSA20" s="187"/>
      <c r="JSB20" s="187"/>
      <c r="JSC20" s="187"/>
      <c r="JSD20" s="187"/>
      <c r="JSE20" s="187"/>
      <c r="JSF20" s="187"/>
      <c r="JSG20" s="187"/>
      <c r="JSH20" s="187"/>
      <c r="JSI20" s="187"/>
      <c r="JSJ20" s="187"/>
      <c r="JSK20" s="187"/>
      <c r="JSL20" s="187"/>
      <c r="JSM20" s="187"/>
      <c r="JSN20" s="187"/>
      <c r="JSO20" s="187"/>
      <c r="JSP20" s="187"/>
      <c r="JSQ20" s="187"/>
      <c r="JSR20" s="187"/>
      <c r="JSS20" s="187"/>
      <c r="JST20" s="187"/>
      <c r="JSU20" s="187"/>
      <c r="JSV20" s="187"/>
      <c r="JSW20" s="187"/>
      <c r="JSX20" s="187"/>
      <c r="JSY20" s="187"/>
      <c r="JSZ20" s="187"/>
      <c r="JTA20" s="187"/>
      <c r="JTB20" s="187"/>
      <c r="JTC20" s="187"/>
      <c r="JTD20" s="187"/>
      <c r="JTE20" s="187"/>
      <c r="JTF20" s="187"/>
      <c r="JTG20" s="187"/>
      <c r="JTH20" s="187"/>
      <c r="JTI20" s="187"/>
      <c r="JTJ20" s="187"/>
      <c r="JTK20" s="187"/>
      <c r="JTL20" s="187"/>
      <c r="JTM20" s="187"/>
      <c r="JTN20" s="187"/>
      <c r="JTO20" s="187"/>
      <c r="JTP20" s="187"/>
      <c r="JTQ20" s="187"/>
      <c r="JTR20" s="187"/>
      <c r="JTS20" s="187"/>
      <c r="JTT20" s="187"/>
      <c r="JTU20" s="187"/>
      <c r="JTV20" s="187"/>
      <c r="JTW20" s="187"/>
      <c r="JTX20" s="187"/>
      <c r="JTY20" s="187"/>
      <c r="JTZ20" s="187"/>
      <c r="JUA20" s="187"/>
      <c r="JUB20" s="187"/>
      <c r="JUC20" s="187"/>
      <c r="JUD20" s="187"/>
      <c r="JUE20" s="187"/>
      <c r="JUF20" s="187"/>
      <c r="JUG20" s="187"/>
      <c r="JUH20" s="187"/>
      <c r="JUI20" s="187"/>
      <c r="JUJ20" s="187"/>
      <c r="JUK20" s="187"/>
      <c r="JUL20" s="187"/>
      <c r="JUM20" s="187"/>
      <c r="JUN20" s="187"/>
      <c r="JUO20" s="187"/>
      <c r="JUP20" s="187"/>
      <c r="JUQ20" s="187"/>
      <c r="JUR20" s="187"/>
      <c r="JUS20" s="187"/>
      <c r="JUT20" s="187"/>
      <c r="JUU20" s="187"/>
      <c r="JUV20" s="187"/>
      <c r="JUW20" s="187"/>
      <c r="JUX20" s="187"/>
      <c r="JUY20" s="187"/>
      <c r="JUZ20" s="187"/>
      <c r="JVA20" s="187"/>
      <c r="JVB20" s="187"/>
      <c r="JVC20" s="187"/>
      <c r="JVD20" s="187"/>
      <c r="JVE20" s="187"/>
      <c r="JVF20" s="187"/>
      <c r="JVG20" s="187"/>
      <c r="JVH20" s="187"/>
      <c r="JVI20" s="187"/>
      <c r="JVJ20" s="187"/>
      <c r="JVK20" s="187"/>
      <c r="JVL20" s="187"/>
      <c r="JVM20" s="187"/>
      <c r="JVN20" s="187"/>
      <c r="JVO20" s="187"/>
      <c r="JVP20" s="187"/>
      <c r="JVQ20" s="187"/>
      <c r="JVR20" s="187"/>
      <c r="JVS20" s="187"/>
      <c r="JVT20" s="187"/>
      <c r="JVU20" s="187"/>
      <c r="JVV20" s="187"/>
      <c r="JVW20" s="187"/>
      <c r="JVX20" s="187"/>
      <c r="JVY20" s="187"/>
      <c r="JVZ20" s="187"/>
      <c r="JWA20" s="187"/>
      <c r="JWB20" s="187"/>
      <c r="JWC20" s="187"/>
      <c r="JWD20" s="187"/>
      <c r="JWE20" s="187"/>
      <c r="JWF20" s="187"/>
      <c r="JWG20" s="187"/>
      <c r="JWH20" s="187"/>
      <c r="JWI20" s="187"/>
      <c r="JWJ20" s="187"/>
      <c r="JWK20" s="187"/>
      <c r="JWL20" s="187"/>
      <c r="JWM20" s="187"/>
      <c r="JWN20" s="187"/>
      <c r="JWO20" s="187"/>
      <c r="JWP20" s="187"/>
      <c r="JWQ20" s="187"/>
      <c r="JWR20" s="187"/>
      <c r="JWS20" s="187"/>
      <c r="JWT20" s="187"/>
      <c r="JWU20" s="187"/>
      <c r="JWV20" s="187"/>
      <c r="JWW20" s="187"/>
      <c r="JWX20" s="187"/>
      <c r="JWY20" s="187"/>
      <c r="JWZ20" s="187"/>
      <c r="JXA20" s="187"/>
      <c r="JXB20" s="187"/>
      <c r="JXC20" s="187"/>
      <c r="JXD20" s="187"/>
      <c r="JXE20" s="187"/>
      <c r="JXF20" s="187"/>
      <c r="JXG20" s="187"/>
      <c r="JXH20" s="187"/>
      <c r="JXI20" s="187"/>
      <c r="JXJ20" s="187"/>
      <c r="JXK20" s="187"/>
      <c r="JXL20" s="187"/>
      <c r="JXM20" s="187"/>
      <c r="JXN20" s="187"/>
      <c r="JXO20" s="187"/>
      <c r="JXP20" s="187"/>
      <c r="JXQ20" s="187"/>
      <c r="JXR20" s="187"/>
      <c r="JXS20" s="187"/>
      <c r="JXT20" s="187"/>
      <c r="JXU20" s="187"/>
      <c r="JXV20" s="187"/>
      <c r="JXW20" s="187"/>
      <c r="JXX20" s="187"/>
      <c r="JXY20" s="187"/>
      <c r="JXZ20" s="187"/>
      <c r="JYA20" s="187"/>
      <c r="JYB20" s="187"/>
      <c r="JYC20" s="187"/>
      <c r="JYD20" s="187"/>
      <c r="JYE20" s="187"/>
      <c r="JYF20" s="187"/>
      <c r="JYG20" s="187"/>
      <c r="JYH20" s="187"/>
      <c r="JYI20" s="187"/>
      <c r="JYJ20" s="187"/>
      <c r="JYK20" s="187"/>
      <c r="JYL20" s="187"/>
      <c r="JYM20" s="187"/>
      <c r="JYN20" s="187"/>
      <c r="JYO20" s="187"/>
      <c r="JYP20" s="187"/>
      <c r="JYQ20" s="187"/>
      <c r="JYR20" s="187"/>
      <c r="JYS20" s="187"/>
      <c r="JYT20" s="187"/>
      <c r="JYU20" s="187"/>
      <c r="JYV20" s="187"/>
      <c r="JYW20" s="187"/>
      <c r="JYX20" s="187"/>
      <c r="JYY20" s="187"/>
      <c r="JYZ20" s="187"/>
      <c r="JZA20" s="187"/>
      <c r="JZB20" s="187"/>
      <c r="JZC20" s="187"/>
      <c r="JZD20" s="187"/>
      <c r="JZE20" s="187"/>
      <c r="JZF20" s="187"/>
      <c r="JZG20" s="187"/>
      <c r="JZH20" s="187"/>
      <c r="JZI20" s="187"/>
      <c r="JZJ20" s="187"/>
      <c r="JZK20" s="187"/>
      <c r="JZL20" s="187"/>
      <c r="JZM20" s="187"/>
      <c r="JZN20" s="187"/>
      <c r="JZO20" s="187"/>
      <c r="JZP20" s="187"/>
      <c r="JZQ20" s="187"/>
      <c r="JZR20" s="187"/>
      <c r="JZS20" s="187"/>
      <c r="JZT20" s="187"/>
      <c r="JZU20" s="187"/>
      <c r="JZV20" s="187"/>
      <c r="JZW20" s="187"/>
      <c r="JZX20" s="187"/>
      <c r="JZY20" s="187"/>
      <c r="JZZ20" s="187"/>
      <c r="KAA20" s="187"/>
      <c r="KAB20" s="187"/>
      <c r="KAC20" s="187"/>
      <c r="KAD20" s="187"/>
      <c r="KAE20" s="187"/>
      <c r="KAF20" s="187"/>
      <c r="KAG20" s="187"/>
      <c r="KAH20" s="187"/>
      <c r="KAI20" s="187"/>
      <c r="KAJ20" s="187"/>
      <c r="KAK20" s="187"/>
      <c r="KAL20" s="187"/>
      <c r="KAM20" s="187"/>
      <c r="KAN20" s="187"/>
      <c r="KAO20" s="187"/>
      <c r="KAP20" s="187"/>
      <c r="KAQ20" s="187"/>
      <c r="KAR20" s="187"/>
      <c r="KAS20" s="187"/>
      <c r="KAT20" s="187"/>
      <c r="KAU20" s="187"/>
      <c r="KAV20" s="187"/>
      <c r="KAW20" s="187"/>
      <c r="KAX20" s="187"/>
      <c r="KAY20" s="187"/>
      <c r="KAZ20" s="187"/>
      <c r="KBA20" s="187"/>
      <c r="KBB20" s="187"/>
      <c r="KBC20" s="187"/>
      <c r="KBD20" s="187"/>
      <c r="KBE20" s="187"/>
      <c r="KBF20" s="187"/>
      <c r="KBG20" s="187"/>
      <c r="KBH20" s="187"/>
      <c r="KBI20" s="187"/>
      <c r="KBJ20" s="187"/>
      <c r="KBK20" s="187"/>
      <c r="KBL20" s="187"/>
      <c r="KBM20" s="187"/>
      <c r="KBN20" s="187"/>
      <c r="KBO20" s="187"/>
      <c r="KBP20" s="187"/>
      <c r="KBQ20" s="187"/>
      <c r="KBR20" s="187"/>
      <c r="KBS20" s="187"/>
      <c r="KBT20" s="187"/>
      <c r="KBU20" s="187"/>
      <c r="KBV20" s="187"/>
      <c r="KBW20" s="187"/>
      <c r="KBX20" s="187"/>
      <c r="KBY20" s="187"/>
      <c r="KBZ20" s="187"/>
      <c r="KCA20" s="187"/>
      <c r="KCB20" s="187"/>
      <c r="KCC20" s="187"/>
      <c r="KCD20" s="187"/>
      <c r="KCE20" s="187"/>
      <c r="KCF20" s="187"/>
      <c r="KCG20" s="187"/>
      <c r="KCH20" s="187"/>
      <c r="KCI20" s="187"/>
      <c r="KCJ20" s="187"/>
      <c r="KCK20" s="187"/>
      <c r="KCL20" s="187"/>
      <c r="KCM20" s="187"/>
      <c r="KCN20" s="187"/>
      <c r="KCO20" s="187"/>
      <c r="KCP20" s="187"/>
      <c r="KCQ20" s="187"/>
      <c r="KCR20" s="187"/>
      <c r="KCS20" s="187"/>
      <c r="KCT20" s="187"/>
      <c r="KCU20" s="187"/>
      <c r="KCV20" s="187"/>
      <c r="KCW20" s="187"/>
      <c r="KCX20" s="187"/>
      <c r="KCY20" s="187"/>
      <c r="KCZ20" s="187"/>
      <c r="KDA20" s="187"/>
      <c r="KDB20" s="187"/>
      <c r="KDC20" s="187"/>
      <c r="KDD20" s="187"/>
      <c r="KDE20" s="187"/>
      <c r="KDF20" s="187"/>
      <c r="KDG20" s="187"/>
      <c r="KDH20" s="187"/>
      <c r="KDI20" s="187"/>
      <c r="KDJ20" s="187"/>
      <c r="KDK20" s="187"/>
      <c r="KDL20" s="187"/>
      <c r="KDM20" s="187"/>
      <c r="KDN20" s="187"/>
      <c r="KDO20" s="187"/>
      <c r="KDP20" s="187"/>
      <c r="KDQ20" s="187"/>
      <c r="KDR20" s="187"/>
      <c r="KDS20" s="187"/>
      <c r="KDT20" s="187"/>
      <c r="KDU20" s="187"/>
      <c r="KDV20" s="187"/>
      <c r="KDW20" s="187"/>
      <c r="KDX20" s="187"/>
      <c r="KDY20" s="187"/>
      <c r="KDZ20" s="187"/>
      <c r="KEA20" s="187"/>
      <c r="KEB20" s="187"/>
      <c r="KEC20" s="187"/>
      <c r="KED20" s="187"/>
      <c r="KEE20" s="187"/>
      <c r="KEF20" s="187"/>
      <c r="KEG20" s="187"/>
      <c r="KEH20" s="187"/>
      <c r="KEI20" s="187"/>
      <c r="KEJ20" s="187"/>
      <c r="KEK20" s="187"/>
      <c r="KEL20" s="187"/>
      <c r="KEM20" s="187"/>
      <c r="KEN20" s="187"/>
      <c r="KEO20" s="187"/>
      <c r="KEP20" s="187"/>
      <c r="KEQ20" s="187"/>
      <c r="KER20" s="187"/>
      <c r="KES20" s="187"/>
      <c r="KET20" s="187"/>
      <c r="KEU20" s="187"/>
      <c r="KEV20" s="187"/>
      <c r="KEW20" s="187"/>
      <c r="KEX20" s="187"/>
      <c r="KEY20" s="187"/>
      <c r="KEZ20" s="187"/>
      <c r="KFA20" s="187"/>
      <c r="KFB20" s="187"/>
      <c r="KFC20" s="187"/>
      <c r="KFD20" s="187"/>
      <c r="KFE20" s="187"/>
      <c r="KFF20" s="187"/>
      <c r="KFG20" s="187"/>
      <c r="KFH20" s="187"/>
      <c r="KFI20" s="187"/>
      <c r="KFJ20" s="187"/>
      <c r="KFK20" s="187"/>
      <c r="KFL20" s="187"/>
      <c r="KFM20" s="187"/>
      <c r="KFN20" s="187"/>
      <c r="KFO20" s="187"/>
      <c r="KFP20" s="187"/>
      <c r="KFQ20" s="187"/>
      <c r="KFR20" s="187"/>
      <c r="KFS20" s="187"/>
      <c r="KFT20" s="187"/>
      <c r="KFU20" s="187"/>
      <c r="KFV20" s="187"/>
      <c r="KFW20" s="187"/>
      <c r="KFX20" s="187"/>
      <c r="KFY20" s="187"/>
      <c r="KFZ20" s="187"/>
      <c r="KGA20" s="187"/>
      <c r="KGB20" s="187"/>
      <c r="KGC20" s="187"/>
      <c r="KGD20" s="187"/>
      <c r="KGE20" s="187"/>
      <c r="KGF20" s="187"/>
      <c r="KGG20" s="187"/>
      <c r="KGH20" s="187"/>
      <c r="KGI20" s="187"/>
      <c r="KGJ20" s="187"/>
      <c r="KGK20" s="187"/>
      <c r="KGL20" s="187"/>
      <c r="KGM20" s="187"/>
      <c r="KGN20" s="187"/>
      <c r="KGO20" s="187"/>
      <c r="KGP20" s="187"/>
      <c r="KGQ20" s="187"/>
      <c r="KGR20" s="187"/>
      <c r="KGS20" s="187"/>
      <c r="KGT20" s="187"/>
      <c r="KGU20" s="187"/>
      <c r="KGV20" s="187"/>
      <c r="KGW20" s="187"/>
      <c r="KGX20" s="187"/>
      <c r="KGY20" s="187"/>
      <c r="KGZ20" s="187"/>
      <c r="KHA20" s="187"/>
      <c r="KHB20" s="187"/>
      <c r="KHC20" s="187"/>
      <c r="KHD20" s="187"/>
      <c r="KHE20" s="187"/>
      <c r="KHF20" s="187"/>
      <c r="KHG20" s="187"/>
      <c r="KHH20" s="187"/>
      <c r="KHI20" s="187"/>
      <c r="KHJ20" s="187"/>
      <c r="KHK20" s="187"/>
      <c r="KHL20" s="187"/>
      <c r="KHM20" s="187"/>
      <c r="KHN20" s="187"/>
      <c r="KHO20" s="187"/>
      <c r="KHP20" s="187"/>
      <c r="KHQ20" s="187"/>
      <c r="KHR20" s="187"/>
      <c r="KHS20" s="187"/>
      <c r="KHT20" s="187"/>
      <c r="KHU20" s="187"/>
      <c r="KHV20" s="187"/>
      <c r="KHW20" s="187"/>
      <c r="KHX20" s="187"/>
      <c r="KHY20" s="187"/>
      <c r="KHZ20" s="187"/>
      <c r="KIA20" s="187"/>
      <c r="KIB20" s="187"/>
      <c r="KIC20" s="187"/>
      <c r="KID20" s="187"/>
      <c r="KIE20" s="187"/>
      <c r="KIF20" s="187"/>
      <c r="KIG20" s="187"/>
      <c r="KIH20" s="187"/>
      <c r="KII20" s="187"/>
      <c r="KIJ20" s="187"/>
      <c r="KIK20" s="187"/>
      <c r="KIL20" s="187"/>
      <c r="KIM20" s="187"/>
      <c r="KIN20" s="187"/>
      <c r="KIO20" s="187"/>
      <c r="KIP20" s="187"/>
      <c r="KIQ20" s="187"/>
      <c r="KIR20" s="187"/>
      <c r="KIS20" s="187"/>
      <c r="KIT20" s="187"/>
      <c r="KIU20" s="187"/>
      <c r="KIV20" s="187"/>
      <c r="KIW20" s="187"/>
      <c r="KIX20" s="187"/>
      <c r="KIY20" s="187"/>
      <c r="KIZ20" s="187"/>
      <c r="KJA20" s="187"/>
      <c r="KJB20" s="187"/>
      <c r="KJC20" s="187"/>
      <c r="KJD20" s="187"/>
      <c r="KJE20" s="187"/>
      <c r="KJF20" s="187"/>
      <c r="KJG20" s="187"/>
      <c r="KJH20" s="187"/>
      <c r="KJI20" s="187"/>
      <c r="KJJ20" s="187"/>
      <c r="KJK20" s="187"/>
      <c r="KJL20" s="187"/>
      <c r="KJM20" s="187"/>
      <c r="KJN20" s="187"/>
      <c r="KJO20" s="187"/>
      <c r="KJP20" s="187"/>
      <c r="KJQ20" s="187"/>
      <c r="KJR20" s="187"/>
      <c r="KJS20" s="187"/>
      <c r="KJT20" s="187"/>
      <c r="KJU20" s="187"/>
      <c r="KJV20" s="187"/>
      <c r="KJW20" s="187"/>
      <c r="KJX20" s="187"/>
      <c r="KJY20" s="187"/>
      <c r="KJZ20" s="187"/>
      <c r="KKA20" s="187"/>
      <c r="KKB20" s="187"/>
      <c r="KKC20" s="187"/>
      <c r="KKD20" s="187"/>
      <c r="KKE20" s="187"/>
      <c r="KKF20" s="187"/>
      <c r="KKG20" s="187"/>
      <c r="KKH20" s="187"/>
      <c r="KKI20" s="187"/>
      <c r="KKJ20" s="187"/>
      <c r="KKK20" s="187"/>
      <c r="KKL20" s="187"/>
      <c r="KKM20" s="187"/>
      <c r="KKN20" s="187"/>
      <c r="KKO20" s="187"/>
      <c r="KKP20" s="187"/>
      <c r="KKQ20" s="187"/>
      <c r="KKR20" s="187"/>
      <c r="KKS20" s="187"/>
      <c r="KKT20" s="187"/>
      <c r="KKU20" s="187"/>
      <c r="KKV20" s="187"/>
      <c r="KKW20" s="187"/>
      <c r="KKX20" s="187"/>
      <c r="KKY20" s="187"/>
      <c r="KKZ20" s="187"/>
      <c r="KLA20" s="187"/>
      <c r="KLB20" s="187"/>
      <c r="KLC20" s="187"/>
      <c r="KLD20" s="187"/>
      <c r="KLE20" s="187"/>
      <c r="KLF20" s="187"/>
      <c r="KLG20" s="187"/>
      <c r="KLH20" s="187"/>
      <c r="KLI20" s="187"/>
      <c r="KLJ20" s="187"/>
      <c r="KLK20" s="187"/>
      <c r="KLL20" s="187"/>
      <c r="KLM20" s="187"/>
      <c r="KLN20" s="187"/>
      <c r="KLO20" s="187"/>
      <c r="KLP20" s="187"/>
      <c r="KLQ20" s="187"/>
      <c r="KLR20" s="187"/>
      <c r="KLS20" s="187"/>
      <c r="KLT20" s="187"/>
      <c r="KLU20" s="187"/>
      <c r="KLV20" s="187"/>
      <c r="KLW20" s="187"/>
      <c r="KLX20" s="187"/>
      <c r="KLY20" s="187"/>
      <c r="KLZ20" s="187"/>
      <c r="KMA20" s="187"/>
      <c r="KMB20" s="187"/>
      <c r="KMC20" s="187"/>
      <c r="KMD20" s="187"/>
      <c r="KME20" s="187"/>
      <c r="KMF20" s="187"/>
      <c r="KMG20" s="187"/>
      <c r="KMH20" s="187"/>
      <c r="KMI20" s="187"/>
      <c r="KMJ20" s="187"/>
      <c r="KMK20" s="187"/>
      <c r="KML20" s="187"/>
      <c r="KMM20" s="187"/>
      <c r="KMN20" s="187"/>
      <c r="KMO20" s="187"/>
      <c r="KMP20" s="187"/>
      <c r="KMQ20" s="187"/>
      <c r="KMR20" s="187"/>
      <c r="KMS20" s="187"/>
      <c r="KMT20" s="187"/>
      <c r="KMU20" s="187"/>
      <c r="KMV20" s="187"/>
      <c r="KMW20" s="187"/>
      <c r="KMX20" s="187"/>
      <c r="KMY20" s="187"/>
      <c r="KMZ20" s="187"/>
      <c r="KNA20" s="187"/>
      <c r="KNB20" s="187"/>
      <c r="KNC20" s="187"/>
      <c r="KND20" s="187"/>
      <c r="KNE20" s="187"/>
      <c r="KNF20" s="187"/>
      <c r="KNG20" s="187"/>
      <c r="KNH20" s="187"/>
      <c r="KNI20" s="187"/>
      <c r="KNJ20" s="187"/>
      <c r="KNK20" s="187"/>
      <c r="KNL20" s="187"/>
      <c r="KNM20" s="187"/>
      <c r="KNN20" s="187"/>
      <c r="KNO20" s="187"/>
      <c r="KNP20" s="187"/>
      <c r="KNQ20" s="187"/>
      <c r="KNR20" s="187"/>
      <c r="KNS20" s="187"/>
      <c r="KNT20" s="187"/>
      <c r="KNU20" s="187"/>
      <c r="KNV20" s="187"/>
      <c r="KNW20" s="187"/>
      <c r="KNX20" s="187"/>
      <c r="KNY20" s="187"/>
      <c r="KNZ20" s="187"/>
      <c r="KOA20" s="187"/>
      <c r="KOB20" s="187"/>
      <c r="KOC20" s="187"/>
      <c r="KOD20" s="187"/>
      <c r="KOE20" s="187"/>
      <c r="KOF20" s="187"/>
      <c r="KOG20" s="187"/>
      <c r="KOH20" s="187"/>
      <c r="KOI20" s="187"/>
      <c r="KOJ20" s="187"/>
      <c r="KOK20" s="187"/>
      <c r="KOL20" s="187"/>
      <c r="KOM20" s="187"/>
      <c r="KON20" s="187"/>
      <c r="KOO20" s="187"/>
      <c r="KOP20" s="187"/>
      <c r="KOQ20" s="187"/>
      <c r="KOR20" s="187"/>
      <c r="KOS20" s="187"/>
      <c r="KOT20" s="187"/>
      <c r="KOU20" s="187"/>
      <c r="KOV20" s="187"/>
      <c r="KOW20" s="187"/>
      <c r="KOX20" s="187"/>
      <c r="KOY20" s="187"/>
      <c r="KOZ20" s="187"/>
      <c r="KPA20" s="187"/>
      <c r="KPB20" s="187"/>
      <c r="KPC20" s="187"/>
      <c r="KPD20" s="187"/>
      <c r="KPE20" s="187"/>
      <c r="KPF20" s="187"/>
      <c r="KPG20" s="187"/>
      <c r="KPH20" s="187"/>
      <c r="KPI20" s="187"/>
      <c r="KPJ20" s="187"/>
      <c r="KPK20" s="187"/>
      <c r="KPL20" s="187"/>
      <c r="KPM20" s="187"/>
      <c r="KPN20" s="187"/>
      <c r="KPO20" s="187"/>
      <c r="KPP20" s="187"/>
      <c r="KPQ20" s="187"/>
      <c r="KPR20" s="187"/>
      <c r="KPS20" s="187"/>
      <c r="KPT20" s="187"/>
      <c r="KPU20" s="187"/>
      <c r="KPV20" s="187"/>
      <c r="KPW20" s="187"/>
      <c r="KPX20" s="187"/>
      <c r="KPY20" s="187"/>
      <c r="KPZ20" s="187"/>
      <c r="KQA20" s="187"/>
      <c r="KQB20" s="187"/>
      <c r="KQC20" s="187"/>
      <c r="KQD20" s="187"/>
      <c r="KQE20" s="187"/>
      <c r="KQF20" s="187"/>
      <c r="KQG20" s="187"/>
      <c r="KQH20" s="187"/>
      <c r="KQI20" s="187"/>
      <c r="KQJ20" s="187"/>
      <c r="KQK20" s="187"/>
      <c r="KQL20" s="187"/>
      <c r="KQM20" s="187"/>
      <c r="KQN20" s="187"/>
      <c r="KQO20" s="187"/>
      <c r="KQP20" s="187"/>
      <c r="KQQ20" s="187"/>
      <c r="KQR20" s="187"/>
      <c r="KQS20" s="187"/>
      <c r="KQT20" s="187"/>
      <c r="KQU20" s="187"/>
      <c r="KQV20" s="187"/>
      <c r="KQW20" s="187"/>
      <c r="KQX20" s="187"/>
      <c r="KQY20" s="187"/>
      <c r="KQZ20" s="187"/>
      <c r="KRA20" s="187"/>
      <c r="KRB20" s="187"/>
      <c r="KRC20" s="187"/>
      <c r="KRD20" s="187"/>
      <c r="KRE20" s="187"/>
      <c r="KRF20" s="187"/>
      <c r="KRG20" s="187"/>
      <c r="KRH20" s="187"/>
      <c r="KRI20" s="187"/>
      <c r="KRJ20" s="187"/>
      <c r="KRK20" s="187"/>
      <c r="KRL20" s="187"/>
      <c r="KRM20" s="187"/>
      <c r="KRN20" s="187"/>
      <c r="KRO20" s="187"/>
      <c r="KRP20" s="187"/>
      <c r="KRQ20" s="187"/>
      <c r="KRR20" s="187"/>
      <c r="KRS20" s="187"/>
      <c r="KRT20" s="187"/>
      <c r="KRU20" s="187"/>
      <c r="KRV20" s="187"/>
      <c r="KRW20" s="187"/>
      <c r="KRX20" s="187"/>
      <c r="KRY20" s="187"/>
      <c r="KRZ20" s="187"/>
      <c r="KSA20" s="187"/>
      <c r="KSB20" s="187"/>
      <c r="KSC20" s="187"/>
      <c r="KSD20" s="187"/>
      <c r="KSE20" s="187"/>
      <c r="KSF20" s="187"/>
      <c r="KSG20" s="187"/>
      <c r="KSH20" s="187"/>
      <c r="KSI20" s="187"/>
      <c r="KSJ20" s="187"/>
      <c r="KSK20" s="187"/>
      <c r="KSL20" s="187"/>
      <c r="KSM20" s="187"/>
      <c r="KSN20" s="187"/>
      <c r="KSO20" s="187"/>
      <c r="KSP20" s="187"/>
      <c r="KSQ20" s="187"/>
      <c r="KSR20" s="187"/>
      <c r="KSS20" s="187"/>
      <c r="KST20" s="187"/>
      <c r="KSU20" s="187"/>
      <c r="KSV20" s="187"/>
      <c r="KSW20" s="187"/>
      <c r="KSX20" s="187"/>
      <c r="KSY20" s="187"/>
      <c r="KSZ20" s="187"/>
      <c r="KTA20" s="187"/>
      <c r="KTB20" s="187"/>
      <c r="KTC20" s="187"/>
      <c r="KTD20" s="187"/>
      <c r="KTE20" s="187"/>
      <c r="KTF20" s="187"/>
      <c r="KTG20" s="187"/>
      <c r="KTH20" s="187"/>
      <c r="KTI20" s="187"/>
      <c r="KTJ20" s="187"/>
      <c r="KTK20" s="187"/>
      <c r="KTL20" s="187"/>
      <c r="KTM20" s="187"/>
      <c r="KTN20" s="187"/>
      <c r="KTO20" s="187"/>
      <c r="KTP20" s="187"/>
      <c r="KTQ20" s="187"/>
      <c r="KTR20" s="187"/>
      <c r="KTS20" s="187"/>
      <c r="KTT20" s="187"/>
      <c r="KTU20" s="187"/>
      <c r="KTV20" s="187"/>
      <c r="KTW20" s="187"/>
      <c r="KTX20" s="187"/>
      <c r="KTY20" s="187"/>
      <c r="KTZ20" s="187"/>
      <c r="KUA20" s="187"/>
      <c r="KUB20" s="187"/>
      <c r="KUC20" s="187"/>
      <c r="KUD20" s="187"/>
      <c r="KUE20" s="187"/>
      <c r="KUF20" s="187"/>
      <c r="KUG20" s="187"/>
      <c r="KUH20" s="187"/>
      <c r="KUI20" s="187"/>
      <c r="KUJ20" s="187"/>
      <c r="KUK20" s="187"/>
      <c r="KUL20" s="187"/>
      <c r="KUM20" s="187"/>
      <c r="KUN20" s="187"/>
      <c r="KUO20" s="187"/>
      <c r="KUP20" s="187"/>
      <c r="KUQ20" s="187"/>
      <c r="KUR20" s="187"/>
      <c r="KUS20" s="187"/>
      <c r="KUT20" s="187"/>
      <c r="KUU20" s="187"/>
      <c r="KUV20" s="187"/>
      <c r="KUW20" s="187"/>
      <c r="KUX20" s="187"/>
      <c r="KUY20" s="187"/>
      <c r="KUZ20" s="187"/>
      <c r="KVA20" s="187"/>
      <c r="KVB20" s="187"/>
      <c r="KVC20" s="187"/>
      <c r="KVD20" s="187"/>
      <c r="KVE20" s="187"/>
      <c r="KVF20" s="187"/>
      <c r="KVG20" s="187"/>
      <c r="KVH20" s="187"/>
      <c r="KVI20" s="187"/>
      <c r="KVJ20" s="187"/>
      <c r="KVK20" s="187"/>
      <c r="KVL20" s="187"/>
      <c r="KVM20" s="187"/>
      <c r="KVN20" s="187"/>
      <c r="KVO20" s="187"/>
      <c r="KVP20" s="187"/>
      <c r="KVQ20" s="187"/>
      <c r="KVR20" s="187"/>
      <c r="KVS20" s="187"/>
      <c r="KVT20" s="187"/>
      <c r="KVU20" s="187"/>
      <c r="KVV20" s="187"/>
      <c r="KVW20" s="187"/>
      <c r="KVX20" s="187"/>
      <c r="KVY20" s="187"/>
      <c r="KVZ20" s="187"/>
      <c r="KWA20" s="187"/>
      <c r="KWB20" s="187"/>
      <c r="KWC20" s="187"/>
      <c r="KWD20" s="187"/>
      <c r="KWE20" s="187"/>
      <c r="KWF20" s="187"/>
      <c r="KWG20" s="187"/>
      <c r="KWH20" s="187"/>
      <c r="KWI20" s="187"/>
      <c r="KWJ20" s="187"/>
      <c r="KWK20" s="187"/>
      <c r="KWL20" s="187"/>
      <c r="KWM20" s="187"/>
      <c r="KWN20" s="187"/>
      <c r="KWO20" s="187"/>
      <c r="KWP20" s="187"/>
      <c r="KWQ20" s="187"/>
      <c r="KWR20" s="187"/>
      <c r="KWS20" s="187"/>
      <c r="KWT20" s="187"/>
      <c r="KWU20" s="187"/>
      <c r="KWV20" s="187"/>
      <c r="KWW20" s="187"/>
      <c r="KWX20" s="187"/>
      <c r="KWY20" s="187"/>
      <c r="KWZ20" s="187"/>
      <c r="KXA20" s="187"/>
      <c r="KXB20" s="187"/>
      <c r="KXC20" s="187"/>
      <c r="KXD20" s="187"/>
      <c r="KXE20" s="187"/>
      <c r="KXF20" s="187"/>
      <c r="KXG20" s="187"/>
      <c r="KXH20" s="187"/>
      <c r="KXI20" s="187"/>
      <c r="KXJ20" s="187"/>
      <c r="KXK20" s="187"/>
      <c r="KXL20" s="187"/>
      <c r="KXM20" s="187"/>
      <c r="KXN20" s="187"/>
      <c r="KXO20" s="187"/>
      <c r="KXP20" s="187"/>
      <c r="KXQ20" s="187"/>
      <c r="KXR20" s="187"/>
      <c r="KXS20" s="187"/>
      <c r="KXT20" s="187"/>
      <c r="KXU20" s="187"/>
      <c r="KXV20" s="187"/>
      <c r="KXW20" s="187"/>
      <c r="KXX20" s="187"/>
      <c r="KXY20" s="187"/>
      <c r="KXZ20" s="187"/>
      <c r="KYA20" s="187"/>
      <c r="KYB20" s="187"/>
      <c r="KYC20" s="187"/>
      <c r="KYD20" s="187"/>
      <c r="KYE20" s="187"/>
      <c r="KYF20" s="187"/>
      <c r="KYG20" s="187"/>
      <c r="KYH20" s="187"/>
      <c r="KYI20" s="187"/>
      <c r="KYJ20" s="187"/>
      <c r="KYK20" s="187"/>
      <c r="KYL20" s="187"/>
      <c r="KYM20" s="187"/>
      <c r="KYN20" s="187"/>
      <c r="KYO20" s="187"/>
      <c r="KYP20" s="187"/>
      <c r="KYQ20" s="187"/>
      <c r="KYR20" s="187"/>
      <c r="KYS20" s="187"/>
      <c r="KYT20" s="187"/>
      <c r="KYU20" s="187"/>
      <c r="KYV20" s="187"/>
      <c r="KYW20" s="187"/>
      <c r="KYX20" s="187"/>
      <c r="KYY20" s="187"/>
      <c r="KYZ20" s="187"/>
      <c r="KZA20" s="187"/>
      <c r="KZB20" s="187"/>
      <c r="KZC20" s="187"/>
      <c r="KZD20" s="187"/>
      <c r="KZE20" s="187"/>
      <c r="KZF20" s="187"/>
      <c r="KZG20" s="187"/>
      <c r="KZH20" s="187"/>
      <c r="KZI20" s="187"/>
      <c r="KZJ20" s="187"/>
      <c r="KZK20" s="187"/>
      <c r="KZL20" s="187"/>
      <c r="KZM20" s="187"/>
      <c r="KZN20" s="187"/>
      <c r="KZO20" s="187"/>
      <c r="KZP20" s="187"/>
      <c r="KZQ20" s="187"/>
      <c r="KZR20" s="187"/>
      <c r="KZS20" s="187"/>
      <c r="KZT20" s="187"/>
      <c r="KZU20" s="187"/>
      <c r="KZV20" s="187"/>
      <c r="KZW20" s="187"/>
      <c r="KZX20" s="187"/>
      <c r="KZY20" s="187"/>
      <c r="KZZ20" s="187"/>
      <c r="LAA20" s="187"/>
      <c r="LAB20" s="187"/>
      <c r="LAC20" s="187"/>
      <c r="LAD20" s="187"/>
      <c r="LAE20" s="187"/>
      <c r="LAF20" s="187"/>
      <c r="LAG20" s="187"/>
      <c r="LAH20" s="187"/>
      <c r="LAI20" s="187"/>
      <c r="LAJ20" s="187"/>
      <c r="LAK20" s="187"/>
      <c r="LAL20" s="187"/>
      <c r="LAM20" s="187"/>
      <c r="LAN20" s="187"/>
      <c r="LAO20" s="187"/>
      <c r="LAP20" s="187"/>
      <c r="LAQ20" s="187"/>
      <c r="LAR20" s="187"/>
      <c r="LAS20" s="187"/>
      <c r="LAT20" s="187"/>
      <c r="LAU20" s="187"/>
      <c r="LAV20" s="187"/>
      <c r="LAW20" s="187"/>
      <c r="LAX20" s="187"/>
      <c r="LAY20" s="187"/>
      <c r="LAZ20" s="187"/>
      <c r="LBA20" s="187"/>
      <c r="LBB20" s="187"/>
      <c r="LBC20" s="187"/>
      <c r="LBD20" s="187"/>
      <c r="LBE20" s="187"/>
      <c r="LBF20" s="187"/>
      <c r="LBG20" s="187"/>
      <c r="LBH20" s="187"/>
      <c r="LBI20" s="187"/>
      <c r="LBJ20" s="187"/>
      <c r="LBK20" s="187"/>
      <c r="LBL20" s="187"/>
      <c r="LBM20" s="187"/>
      <c r="LBN20" s="187"/>
      <c r="LBO20" s="187"/>
      <c r="LBP20" s="187"/>
      <c r="LBQ20" s="187"/>
      <c r="LBR20" s="187"/>
      <c r="LBS20" s="187"/>
      <c r="LBT20" s="187"/>
      <c r="LBU20" s="187"/>
      <c r="LBV20" s="187"/>
      <c r="LBW20" s="187"/>
      <c r="LBX20" s="187"/>
      <c r="LBY20" s="187"/>
      <c r="LBZ20" s="187"/>
      <c r="LCA20" s="187"/>
      <c r="LCB20" s="187"/>
      <c r="LCC20" s="187"/>
      <c r="LCD20" s="187"/>
      <c r="LCE20" s="187"/>
      <c r="LCF20" s="187"/>
      <c r="LCG20" s="187"/>
      <c r="LCH20" s="187"/>
      <c r="LCI20" s="187"/>
      <c r="LCJ20" s="187"/>
      <c r="LCK20" s="187"/>
      <c r="LCL20" s="187"/>
      <c r="LCM20" s="187"/>
      <c r="LCN20" s="187"/>
      <c r="LCO20" s="187"/>
      <c r="LCP20" s="187"/>
      <c r="LCQ20" s="187"/>
      <c r="LCR20" s="187"/>
      <c r="LCS20" s="187"/>
      <c r="LCT20" s="187"/>
      <c r="LCU20" s="187"/>
      <c r="LCV20" s="187"/>
      <c r="LCW20" s="187"/>
      <c r="LCX20" s="187"/>
      <c r="LCY20" s="187"/>
      <c r="LCZ20" s="187"/>
      <c r="LDA20" s="187"/>
      <c r="LDB20" s="187"/>
      <c r="LDC20" s="187"/>
      <c r="LDD20" s="187"/>
      <c r="LDE20" s="187"/>
      <c r="LDF20" s="187"/>
      <c r="LDG20" s="187"/>
      <c r="LDH20" s="187"/>
      <c r="LDI20" s="187"/>
      <c r="LDJ20" s="187"/>
      <c r="LDK20" s="187"/>
      <c r="LDL20" s="187"/>
      <c r="LDM20" s="187"/>
      <c r="LDN20" s="187"/>
      <c r="LDO20" s="187"/>
      <c r="LDP20" s="187"/>
      <c r="LDQ20" s="187"/>
      <c r="LDR20" s="187"/>
      <c r="LDS20" s="187"/>
      <c r="LDT20" s="187"/>
      <c r="LDU20" s="187"/>
      <c r="LDV20" s="187"/>
      <c r="LDW20" s="187"/>
      <c r="LDX20" s="187"/>
      <c r="LDY20" s="187"/>
      <c r="LDZ20" s="187"/>
      <c r="LEA20" s="187"/>
      <c r="LEB20" s="187"/>
      <c r="LEC20" s="187"/>
      <c r="LED20" s="187"/>
      <c r="LEE20" s="187"/>
      <c r="LEF20" s="187"/>
      <c r="LEG20" s="187"/>
      <c r="LEH20" s="187"/>
      <c r="LEI20" s="187"/>
      <c r="LEJ20" s="187"/>
      <c r="LEK20" s="187"/>
      <c r="LEL20" s="187"/>
      <c r="LEM20" s="187"/>
      <c r="LEN20" s="187"/>
      <c r="LEO20" s="187"/>
      <c r="LEP20" s="187"/>
      <c r="LEQ20" s="187"/>
      <c r="LER20" s="187"/>
      <c r="LES20" s="187"/>
      <c r="LET20" s="187"/>
      <c r="LEU20" s="187"/>
      <c r="LEV20" s="187"/>
      <c r="LEW20" s="187"/>
      <c r="LEX20" s="187"/>
      <c r="LEY20" s="187"/>
      <c r="LEZ20" s="187"/>
      <c r="LFA20" s="187"/>
      <c r="LFB20" s="187"/>
      <c r="LFC20" s="187"/>
      <c r="LFD20" s="187"/>
      <c r="LFE20" s="187"/>
      <c r="LFF20" s="187"/>
      <c r="LFG20" s="187"/>
      <c r="LFH20" s="187"/>
      <c r="LFI20" s="187"/>
      <c r="LFJ20" s="187"/>
      <c r="LFK20" s="187"/>
      <c r="LFL20" s="187"/>
      <c r="LFM20" s="187"/>
      <c r="LFN20" s="187"/>
      <c r="LFO20" s="187"/>
      <c r="LFP20" s="187"/>
      <c r="LFQ20" s="187"/>
      <c r="LFR20" s="187"/>
      <c r="LFS20" s="187"/>
      <c r="LFT20" s="187"/>
      <c r="LFU20" s="187"/>
      <c r="LFV20" s="187"/>
      <c r="LFW20" s="187"/>
      <c r="LFX20" s="187"/>
      <c r="LFY20" s="187"/>
      <c r="LFZ20" s="187"/>
      <c r="LGA20" s="187"/>
      <c r="LGB20" s="187"/>
      <c r="LGC20" s="187"/>
      <c r="LGD20" s="187"/>
      <c r="LGE20" s="187"/>
      <c r="LGF20" s="187"/>
      <c r="LGG20" s="187"/>
      <c r="LGH20" s="187"/>
      <c r="LGI20" s="187"/>
      <c r="LGJ20" s="187"/>
      <c r="LGK20" s="187"/>
      <c r="LGL20" s="187"/>
      <c r="LGM20" s="187"/>
      <c r="LGN20" s="187"/>
      <c r="LGO20" s="187"/>
      <c r="LGP20" s="187"/>
      <c r="LGQ20" s="187"/>
      <c r="LGR20" s="187"/>
      <c r="LGS20" s="187"/>
      <c r="LGT20" s="187"/>
      <c r="LGU20" s="187"/>
      <c r="LGV20" s="187"/>
      <c r="LGW20" s="187"/>
      <c r="LGX20" s="187"/>
      <c r="LGY20" s="187"/>
      <c r="LGZ20" s="187"/>
      <c r="LHA20" s="187"/>
      <c r="LHB20" s="187"/>
      <c r="LHC20" s="187"/>
      <c r="LHD20" s="187"/>
      <c r="LHE20" s="187"/>
      <c r="LHF20" s="187"/>
      <c r="LHG20" s="187"/>
      <c r="LHH20" s="187"/>
      <c r="LHI20" s="187"/>
      <c r="LHJ20" s="187"/>
      <c r="LHK20" s="187"/>
      <c r="LHL20" s="187"/>
      <c r="LHM20" s="187"/>
      <c r="LHN20" s="187"/>
      <c r="LHO20" s="187"/>
      <c r="LHP20" s="187"/>
      <c r="LHQ20" s="187"/>
      <c r="LHR20" s="187"/>
      <c r="LHS20" s="187"/>
      <c r="LHT20" s="187"/>
      <c r="LHU20" s="187"/>
      <c r="LHV20" s="187"/>
      <c r="LHW20" s="187"/>
      <c r="LHX20" s="187"/>
      <c r="LHY20" s="187"/>
      <c r="LHZ20" s="187"/>
      <c r="LIA20" s="187"/>
      <c r="LIB20" s="187"/>
      <c r="LIC20" s="187"/>
      <c r="LID20" s="187"/>
      <c r="LIE20" s="187"/>
      <c r="LIF20" s="187"/>
      <c r="LIG20" s="187"/>
      <c r="LIH20" s="187"/>
      <c r="LII20" s="187"/>
      <c r="LIJ20" s="187"/>
      <c r="LIK20" s="187"/>
      <c r="LIL20" s="187"/>
      <c r="LIM20" s="187"/>
      <c r="LIN20" s="187"/>
      <c r="LIO20" s="187"/>
      <c r="LIP20" s="187"/>
      <c r="LIQ20" s="187"/>
      <c r="LIR20" s="187"/>
      <c r="LIS20" s="187"/>
      <c r="LIT20" s="187"/>
      <c r="LIU20" s="187"/>
      <c r="LIV20" s="187"/>
      <c r="LIW20" s="187"/>
      <c r="LIX20" s="187"/>
      <c r="LIY20" s="187"/>
      <c r="LIZ20" s="187"/>
      <c r="LJA20" s="187"/>
      <c r="LJB20" s="187"/>
      <c r="LJC20" s="187"/>
      <c r="LJD20" s="187"/>
      <c r="LJE20" s="187"/>
      <c r="LJF20" s="187"/>
      <c r="LJG20" s="187"/>
      <c r="LJH20" s="187"/>
      <c r="LJI20" s="187"/>
      <c r="LJJ20" s="187"/>
      <c r="LJK20" s="187"/>
      <c r="LJL20" s="187"/>
      <c r="LJM20" s="187"/>
      <c r="LJN20" s="187"/>
      <c r="LJO20" s="187"/>
      <c r="LJP20" s="187"/>
      <c r="LJQ20" s="187"/>
      <c r="LJR20" s="187"/>
      <c r="LJS20" s="187"/>
      <c r="LJT20" s="187"/>
      <c r="LJU20" s="187"/>
      <c r="LJV20" s="187"/>
      <c r="LJW20" s="187"/>
      <c r="LJX20" s="187"/>
      <c r="LJY20" s="187"/>
      <c r="LJZ20" s="187"/>
      <c r="LKA20" s="187"/>
      <c r="LKB20" s="187"/>
      <c r="LKC20" s="187"/>
      <c r="LKD20" s="187"/>
      <c r="LKE20" s="187"/>
      <c r="LKF20" s="187"/>
      <c r="LKG20" s="187"/>
      <c r="LKH20" s="187"/>
      <c r="LKI20" s="187"/>
      <c r="LKJ20" s="187"/>
      <c r="LKK20" s="187"/>
      <c r="LKL20" s="187"/>
      <c r="LKM20" s="187"/>
      <c r="LKN20" s="187"/>
      <c r="LKO20" s="187"/>
      <c r="LKP20" s="187"/>
      <c r="LKQ20" s="187"/>
      <c r="LKR20" s="187"/>
      <c r="LKS20" s="187"/>
      <c r="LKT20" s="187"/>
      <c r="LKU20" s="187"/>
      <c r="LKV20" s="187"/>
      <c r="LKW20" s="187"/>
      <c r="LKX20" s="187"/>
      <c r="LKY20" s="187"/>
      <c r="LKZ20" s="187"/>
      <c r="LLA20" s="187"/>
      <c r="LLB20" s="187"/>
      <c r="LLC20" s="187"/>
      <c r="LLD20" s="187"/>
      <c r="LLE20" s="187"/>
      <c r="LLF20" s="187"/>
      <c r="LLG20" s="187"/>
      <c r="LLH20" s="187"/>
      <c r="LLI20" s="187"/>
      <c r="LLJ20" s="187"/>
      <c r="LLK20" s="187"/>
      <c r="LLL20" s="187"/>
      <c r="LLM20" s="187"/>
      <c r="LLN20" s="187"/>
      <c r="LLO20" s="187"/>
      <c r="LLP20" s="187"/>
      <c r="LLQ20" s="187"/>
      <c r="LLR20" s="187"/>
      <c r="LLS20" s="187"/>
      <c r="LLT20" s="187"/>
      <c r="LLU20" s="187"/>
      <c r="LLV20" s="187"/>
      <c r="LLW20" s="187"/>
      <c r="LLX20" s="187"/>
      <c r="LLY20" s="187"/>
      <c r="LLZ20" s="187"/>
      <c r="LMA20" s="187"/>
      <c r="LMB20" s="187"/>
      <c r="LMC20" s="187"/>
      <c r="LMD20" s="187"/>
      <c r="LME20" s="187"/>
      <c r="LMF20" s="187"/>
      <c r="LMG20" s="187"/>
      <c r="LMH20" s="187"/>
      <c r="LMI20" s="187"/>
      <c r="LMJ20" s="187"/>
      <c r="LMK20" s="187"/>
      <c r="LML20" s="187"/>
      <c r="LMM20" s="187"/>
      <c r="LMN20" s="187"/>
      <c r="LMO20" s="187"/>
      <c r="LMP20" s="187"/>
      <c r="LMQ20" s="187"/>
      <c r="LMR20" s="187"/>
      <c r="LMS20" s="187"/>
      <c r="LMT20" s="187"/>
      <c r="LMU20" s="187"/>
      <c r="LMV20" s="187"/>
      <c r="LMW20" s="187"/>
      <c r="LMX20" s="187"/>
      <c r="LMY20" s="187"/>
      <c r="LMZ20" s="187"/>
      <c r="LNA20" s="187"/>
      <c r="LNB20" s="187"/>
      <c r="LNC20" s="187"/>
      <c r="LND20" s="187"/>
      <c r="LNE20" s="187"/>
      <c r="LNF20" s="187"/>
      <c r="LNG20" s="187"/>
      <c r="LNH20" s="187"/>
      <c r="LNI20" s="187"/>
      <c r="LNJ20" s="187"/>
      <c r="LNK20" s="187"/>
      <c r="LNL20" s="187"/>
      <c r="LNM20" s="187"/>
      <c r="LNN20" s="187"/>
      <c r="LNO20" s="187"/>
      <c r="LNP20" s="187"/>
      <c r="LNQ20" s="187"/>
      <c r="LNR20" s="187"/>
      <c r="LNS20" s="187"/>
      <c r="LNT20" s="187"/>
      <c r="LNU20" s="187"/>
      <c r="LNV20" s="187"/>
      <c r="LNW20" s="187"/>
      <c r="LNX20" s="187"/>
      <c r="LNY20" s="187"/>
      <c r="LNZ20" s="187"/>
      <c r="LOA20" s="187"/>
      <c r="LOB20" s="187"/>
      <c r="LOC20" s="187"/>
      <c r="LOD20" s="187"/>
      <c r="LOE20" s="187"/>
      <c r="LOF20" s="187"/>
      <c r="LOG20" s="187"/>
      <c r="LOH20" s="187"/>
      <c r="LOI20" s="187"/>
      <c r="LOJ20" s="187"/>
      <c r="LOK20" s="187"/>
      <c r="LOL20" s="187"/>
      <c r="LOM20" s="187"/>
      <c r="LON20" s="187"/>
      <c r="LOO20" s="187"/>
      <c r="LOP20" s="187"/>
      <c r="LOQ20" s="187"/>
      <c r="LOR20" s="187"/>
      <c r="LOS20" s="187"/>
      <c r="LOT20" s="187"/>
      <c r="LOU20" s="187"/>
      <c r="LOV20" s="187"/>
      <c r="LOW20" s="187"/>
      <c r="LOX20" s="187"/>
      <c r="LOY20" s="187"/>
      <c r="LOZ20" s="187"/>
      <c r="LPA20" s="187"/>
      <c r="LPB20" s="187"/>
      <c r="LPC20" s="187"/>
      <c r="LPD20" s="187"/>
      <c r="LPE20" s="187"/>
      <c r="LPF20" s="187"/>
      <c r="LPG20" s="187"/>
      <c r="LPH20" s="187"/>
      <c r="LPI20" s="187"/>
      <c r="LPJ20" s="187"/>
      <c r="LPK20" s="187"/>
      <c r="LPL20" s="187"/>
      <c r="LPM20" s="187"/>
      <c r="LPN20" s="187"/>
      <c r="LPO20" s="187"/>
      <c r="LPP20" s="187"/>
      <c r="LPQ20" s="187"/>
      <c r="LPR20" s="187"/>
      <c r="LPS20" s="187"/>
      <c r="LPT20" s="187"/>
      <c r="LPU20" s="187"/>
      <c r="LPV20" s="187"/>
      <c r="LPW20" s="187"/>
      <c r="LPX20" s="187"/>
      <c r="LPY20" s="187"/>
      <c r="LPZ20" s="187"/>
      <c r="LQA20" s="187"/>
      <c r="LQB20" s="187"/>
      <c r="LQC20" s="187"/>
      <c r="LQD20" s="187"/>
      <c r="LQE20" s="187"/>
      <c r="LQF20" s="187"/>
      <c r="LQG20" s="187"/>
      <c r="LQH20" s="187"/>
      <c r="LQI20" s="187"/>
      <c r="LQJ20" s="187"/>
      <c r="LQK20" s="187"/>
      <c r="LQL20" s="187"/>
      <c r="LQM20" s="187"/>
      <c r="LQN20" s="187"/>
      <c r="LQO20" s="187"/>
      <c r="LQP20" s="187"/>
      <c r="LQQ20" s="187"/>
      <c r="LQR20" s="187"/>
      <c r="LQS20" s="187"/>
      <c r="LQT20" s="187"/>
      <c r="LQU20" s="187"/>
      <c r="LQV20" s="187"/>
      <c r="LQW20" s="187"/>
      <c r="LQX20" s="187"/>
      <c r="LQY20" s="187"/>
      <c r="LQZ20" s="187"/>
      <c r="LRA20" s="187"/>
      <c r="LRB20" s="187"/>
      <c r="LRC20" s="187"/>
      <c r="LRD20" s="187"/>
      <c r="LRE20" s="187"/>
      <c r="LRF20" s="187"/>
      <c r="LRG20" s="187"/>
      <c r="LRH20" s="187"/>
      <c r="LRI20" s="187"/>
      <c r="LRJ20" s="187"/>
      <c r="LRK20" s="187"/>
      <c r="LRL20" s="187"/>
      <c r="LRM20" s="187"/>
      <c r="LRN20" s="187"/>
      <c r="LRO20" s="187"/>
      <c r="LRP20" s="187"/>
      <c r="LRQ20" s="187"/>
      <c r="LRR20" s="187"/>
      <c r="LRS20" s="187"/>
      <c r="LRT20" s="187"/>
      <c r="LRU20" s="187"/>
      <c r="LRV20" s="187"/>
      <c r="LRW20" s="187"/>
      <c r="LRX20" s="187"/>
      <c r="LRY20" s="187"/>
      <c r="LRZ20" s="187"/>
      <c r="LSA20" s="187"/>
      <c r="LSB20" s="187"/>
      <c r="LSC20" s="187"/>
      <c r="LSD20" s="187"/>
      <c r="LSE20" s="187"/>
      <c r="LSF20" s="187"/>
      <c r="LSG20" s="187"/>
      <c r="LSH20" s="187"/>
      <c r="LSI20" s="187"/>
      <c r="LSJ20" s="187"/>
      <c r="LSK20" s="187"/>
      <c r="LSL20" s="187"/>
      <c r="LSM20" s="187"/>
      <c r="LSN20" s="187"/>
      <c r="LSO20" s="187"/>
      <c r="LSP20" s="187"/>
      <c r="LSQ20" s="187"/>
      <c r="LSR20" s="187"/>
      <c r="LSS20" s="187"/>
      <c r="LST20" s="187"/>
      <c r="LSU20" s="187"/>
      <c r="LSV20" s="187"/>
      <c r="LSW20" s="187"/>
      <c r="LSX20" s="187"/>
      <c r="LSY20" s="187"/>
      <c r="LSZ20" s="187"/>
      <c r="LTA20" s="187"/>
      <c r="LTB20" s="187"/>
      <c r="LTC20" s="187"/>
      <c r="LTD20" s="187"/>
      <c r="LTE20" s="187"/>
      <c r="LTF20" s="187"/>
      <c r="LTG20" s="187"/>
      <c r="LTH20" s="187"/>
      <c r="LTI20" s="187"/>
      <c r="LTJ20" s="187"/>
      <c r="LTK20" s="187"/>
      <c r="LTL20" s="187"/>
      <c r="LTM20" s="187"/>
      <c r="LTN20" s="187"/>
      <c r="LTO20" s="187"/>
      <c r="LTP20" s="187"/>
      <c r="LTQ20" s="187"/>
      <c r="LTR20" s="187"/>
      <c r="LTS20" s="187"/>
      <c r="LTT20" s="187"/>
      <c r="LTU20" s="187"/>
      <c r="LTV20" s="187"/>
      <c r="LTW20" s="187"/>
      <c r="LTX20" s="187"/>
      <c r="LTY20" s="187"/>
      <c r="LTZ20" s="187"/>
      <c r="LUA20" s="187"/>
      <c r="LUB20" s="187"/>
      <c r="LUC20" s="187"/>
      <c r="LUD20" s="187"/>
      <c r="LUE20" s="187"/>
      <c r="LUF20" s="187"/>
      <c r="LUG20" s="187"/>
      <c r="LUH20" s="187"/>
      <c r="LUI20" s="187"/>
      <c r="LUJ20" s="187"/>
      <c r="LUK20" s="187"/>
      <c r="LUL20" s="187"/>
      <c r="LUM20" s="187"/>
      <c r="LUN20" s="187"/>
      <c r="LUO20" s="187"/>
      <c r="LUP20" s="187"/>
      <c r="LUQ20" s="187"/>
      <c r="LUR20" s="187"/>
      <c r="LUS20" s="187"/>
      <c r="LUT20" s="187"/>
      <c r="LUU20" s="187"/>
      <c r="LUV20" s="187"/>
      <c r="LUW20" s="187"/>
      <c r="LUX20" s="187"/>
      <c r="LUY20" s="187"/>
      <c r="LUZ20" s="187"/>
      <c r="LVA20" s="187"/>
      <c r="LVB20" s="187"/>
      <c r="LVC20" s="187"/>
      <c r="LVD20" s="187"/>
      <c r="LVE20" s="187"/>
      <c r="LVF20" s="187"/>
      <c r="LVG20" s="187"/>
      <c r="LVH20" s="187"/>
      <c r="LVI20" s="187"/>
      <c r="LVJ20" s="187"/>
      <c r="LVK20" s="187"/>
      <c r="LVL20" s="187"/>
      <c r="LVM20" s="187"/>
      <c r="LVN20" s="187"/>
      <c r="LVO20" s="187"/>
      <c r="LVP20" s="187"/>
      <c r="LVQ20" s="187"/>
      <c r="LVR20" s="187"/>
      <c r="LVS20" s="187"/>
      <c r="LVT20" s="187"/>
      <c r="LVU20" s="187"/>
      <c r="LVV20" s="187"/>
      <c r="LVW20" s="187"/>
      <c r="LVX20" s="187"/>
      <c r="LVY20" s="187"/>
      <c r="LVZ20" s="187"/>
      <c r="LWA20" s="187"/>
      <c r="LWB20" s="187"/>
      <c r="LWC20" s="187"/>
      <c r="LWD20" s="187"/>
      <c r="LWE20" s="187"/>
      <c r="LWF20" s="187"/>
      <c r="LWG20" s="187"/>
      <c r="LWH20" s="187"/>
      <c r="LWI20" s="187"/>
      <c r="LWJ20" s="187"/>
      <c r="LWK20" s="187"/>
      <c r="LWL20" s="187"/>
      <c r="LWM20" s="187"/>
      <c r="LWN20" s="187"/>
      <c r="LWO20" s="187"/>
      <c r="LWP20" s="187"/>
      <c r="LWQ20" s="187"/>
      <c r="LWR20" s="187"/>
      <c r="LWS20" s="187"/>
      <c r="LWT20" s="187"/>
      <c r="LWU20" s="187"/>
      <c r="LWV20" s="187"/>
      <c r="LWW20" s="187"/>
      <c r="LWX20" s="187"/>
      <c r="LWY20" s="187"/>
      <c r="LWZ20" s="187"/>
      <c r="LXA20" s="187"/>
      <c r="LXB20" s="187"/>
      <c r="LXC20" s="187"/>
      <c r="LXD20" s="187"/>
      <c r="LXE20" s="187"/>
      <c r="LXF20" s="187"/>
      <c r="LXG20" s="187"/>
      <c r="LXH20" s="187"/>
      <c r="LXI20" s="187"/>
      <c r="LXJ20" s="187"/>
      <c r="LXK20" s="187"/>
      <c r="LXL20" s="187"/>
      <c r="LXM20" s="187"/>
      <c r="LXN20" s="187"/>
      <c r="LXO20" s="187"/>
      <c r="LXP20" s="187"/>
      <c r="LXQ20" s="187"/>
      <c r="LXR20" s="187"/>
      <c r="LXS20" s="187"/>
      <c r="LXT20" s="187"/>
      <c r="LXU20" s="187"/>
      <c r="LXV20" s="187"/>
      <c r="LXW20" s="187"/>
      <c r="LXX20" s="187"/>
      <c r="LXY20" s="187"/>
      <c r="LXZ20" s="187"/>
      <c r="LYA20" s="187"/>
      <c r="LYB20" s="187"/>
      <c r="LYC20" s="187"/>
      <c r="LYD20" s="187"/>
      <c r="LYE20" s="187"/>
      <c r="LYF20" s="187"/>
      <c r="LYG20" s="187"/>
      <c r="LYH20" s="187"/>
      <c r="LYI20" s="187"/>
      <c r="LYJ20" s="187"/>
      <c r="LYK20" s="187"/>
      <c r="LYL20" s="187"/>
      <c r="LYM20" s="187"/>
      <c r="LYN20" s="187"/>
      <c r="LYO20" s="187"/>
      <c r="LYP20" s="187"/>
      <c r="LYQ20" s="187"/>
      <c r="LYR20" s="187"/>
      <c r="LYS20" s="187"/>
      <c r="LYT20" s="187"/>
      <c r="LYU20" s="187"/>
      <c r="LYV20" s="187"/>
      <c r="LYW20" s="187"/>
      <c r="LYX20" s="187"/>
      <c r="LYY20" s="187"/>
      <c r="LYZ20" s="187"/>
      <c r="LZA20" s="187"/>
      <c r="LZB20" s="187"/>
      <c r="LZC20" s="187"/>
      <c r="LZD20" s="187"/>
      <c r="LZE20" s="187"/>
      <c r="LZF20" s="187"/>
      <c r="LZG20" s="187"/>
      <c r="LZH20" s="187"/>
      <c r="LZI20" s="187"/>
      <c r="LZJ20" s="187"/>
      <c r="LZK20" s="187"/>
      <c r="LZL20" s="187"/>
      <c r="LZM20" s="187"/>
      <c r="LZN20" s="187"/>
      <c r="LZO20" s="187"/>
      <c r="LZP20" s="187"/>
      <c r="LZQ20" s="187"/>
      <c r="LZR20" s="187"/>
      <c r="LZS20" s="187"/>
      <c r="LZT20" s="187"/>
      <c r="LZU20" s="187"/>
      <c r="LZV20" s="187"/>
      <c r="LZW20" s="187"/>
      <c r="LZX20" s="187"/>
      <c r="LZY20" s="187"/>
      <c r="LZZ20" s="187"/>
      <c r="MAA20" s="187"/>
      <c r="MAB20" s="187"/>
      <c r="MAC20" s="187"/>
      <c r="MAD20" s="187"/>
      <c r="MAE20" s="187"/>
      <c r="MAF20" s="187"/>
      <c r="MAG20" s="187"/>
      <c r="MAH20" s="187"/>
      <c r="MAI20" s="187"/>
      <c r="MAJ20" s="187"/>
      <c r="MAK20" s="187"/>
      <c r="MAL20" s="187"/>
      <c r="MAM20" s="187"/>
      <c r="MAN20" s="187"/>
      <c r="MAO20" s="187"/>
      <c r="MAP20" s="187"/>
      <c r="MAQ20" s="187"/>
      <c r="MAR20" s="187"/>
      <c r="MAS20" s="187"/>
      <c r="MAT20" s="187"/>
      <c r="MAU20" s="187"/>
      <c r="MAV20" s="187"/>
      <c r="MAW20" s="187"/>
      <c r="MAX20" s="187"/>
      <c r="MAY20" s="187"/>
      <c r="MAZ20" s="187"/>
      <c r="MBA20" s="187"/>
      <c r="MBB20" s="187"/>
      <c r="MBC20" s="187"/>
      <c r="MBD20" s="187"/>
      <c r="MBE20" s="187"/>
      <c r="MBF20" s="187"/>
      <c r="MBG20" s="187"/>
      <c r="MBH20" s="187"/>
      <c r="MBI20" s="187"/>
      <c r="MBJ20" s="187"/>
      <c r="MBK20" s="187"/>
      <c r="MBL20" s="187"/>
      <c r="MBM20" s="187"/>
      <c r="MBN20" s="187"/>
      <c r="MBO20" s="187"/>
      <c r="MBP20" s="187"/>
      <c r="MBQ20" s="187"/>
      <c r="MBR20" s="187"/>
      <c r="MBS20" s="187"/>
      <c r="MBT20" s="187"/>
      <c r="MBU20" s="187"/>
      <c r="MBV20" s="187"/>
      <c r="MBW20" s="187"/>
      <c r="MBX20" s="187"/>
      <c r="MBY20" s="187"/>
      <c r="MBZ20" s="187"/>
      <c r="MCA20" s="187"/>
      <c r="MCB20" s="187"/>
      <c r="MCC20" s="187"/>
      <c r="MCD20" s="187"/>
      <c r="MCE20" s="187"/>
      <c r="MCF20" s="187"/>
      <c r="MCG20" s="187"/>
      <c r="MCH20" s="187"/>
      <c r="MCI20" s="187"/>
      <c r="MCJ20" s="187"/>
      <c r="MCK20" s="187"/>
      <c r="MCL20" s="187"/>
      <c r="MCM20" s="187"/>
      <c r="MCN20" s="187"/>
      <c r="MCO20" s="187"/>
      <c r="MCP20" s="187"/>
      <c r="MCQ20" s="187"/>
      <c r="MCR20" s="187"/>
      <c r="MCS20" s="187"/>
      <c r="MCT20" s="187"/>
      <c r="MCU20" s="187"/>
      <c r="MCV20" s="187"/>
      <c r="MCW20" s="187"/>
      <c r="MCX20" s="187"/>
      <c r="MCY20" s="187"/>
      <c r="MCZ20" s="187"/>
      <c r="MDA20" s="187"/>
      <c r="MDB20" s="187"/>
      <c r="MDC20" s="187"/>
      <c r="MDD20" s="187"/>
      <c r="MDE20" s="187"/>
      <c r="MDF20" s="187"/>
      <c r="MDG20" s="187"/>
      <c r="MDH20" s="187"/>
      <c r="MDI20" s="187"/>
      <c r="MDJ20" s="187"/>
      <c r="MDK20" s="187"/>
      <c r="MDL20" s="187"/>
      <c r="MDM20" s="187"/>
      <c r="MDN20" s="187"/>
      <c r="MDO20" s="187"/>
      <c r="MDP20" s="187"/>
      <c r="MDQ20" s="187"/>
      <c r="MDR20" s="187"/>
      <c r="MDS20" s="187"/>
      <c r="MDT20" s="187"/>
      <c r="MDU20" s="187"/>
      <c r="MDV20" s="187"/>
      <c r="MDW20" s="187"/>
      <c r="MDX20" s="187"/>
      <c r="MDY20" s="187"/>
      <c r="MDZ20" s="187"/>
      <c r="MEA20" s="187"/>
      <c r="MEB20" s="187"/>
      <c r="MEC20" s="187"/>
      <c r="MED20" s="187"/>
      <c r="MEE20" s="187"/>
      <c r="MEF20" s="187"/>
      <c r="MEG20" s="187"/>
      <c r="MEH20" s="187"/>
      <c r="MEI20" s="187"/>
      <c r="MEJ20" s="187"/>
      <c r="MEK20" s="187"/>
      <c r="MEL20" s="187"/>
      <c r="MEM20" s="187"/>
      <c r="MEN20" s="187"/>
      <c r="MEO20" s="187"/>
      <c r="MEP20" s="187"/>
      <c r="MEQ20" s="187"/>
      <c r="MER20" s="187"/>
      <c r="MES20" s="187"/>
      <c r="MET20" s="187"/>
      <c r="MEU20" s="187"/>
      <c r="MEV20" s="187"/>
      <c r="MEW20" s="187"/>
      <c r="MEX20" s="187"/>
      <c r="MEY20" s="187"/>
      <c r="MEZ20" s="187"/>
      <c r="MFA20" s="187"/>
      <c r="MFB20" s="187"/>
      <c r="MFC20" s="187"/>
      <c r="MFD20" s="187"/>
      <c r="MFE20" s="187"/>
      <c r="MFF20" s="187"/>
      <c r="MFG20" s="187"/>
      <c r="MFH20" s="187"/>
      <c r="MFI20" s="187"/>
      <c r="MFJ20" s="187"/>
      <c r="MFK20" s="187"/>
      <c r="MFL20" s="187"/>
      <c r="MFM20" s="187"/>
      <c r="MFN20" s="187"/>
      <c r="MFO20" s="187"/>
      <c r="MFP20" s="187"/>
      <c r="MFQ20" s="187"/>
      <c r="MFR20" s="187"/>
      <c r="MFS20" s="187"/>
      <c r="MFT20" s="187"/>
      <c r="MFU20" s="187"/>
      <c r="MFV20" s="187"/>
      <c r="MFW20" s="187"/>
      <c r="MFX20" s="187"/>
      <c r="MFY20" s="187"/>
      <c r="MFZ20" s="187"/>
      <c r="MGA20" s="187"/>
      <c r="MGB20" s="187"/>
      <c r="MGC20" s="187"/>
      <c r="MGD20" s="187"/>
      <c r="MGE20" s="187"/>
      <c r="MGF20" s="187"/>
      <c r="MGG20" s="187"/>
      <c r="MGH20" s="187"/>
      <c r="MGI20" s="187"/>
      <c r="MGJ20" s="187"/>
      <c r="MGK20" s="187"/>
      <c r="MGL20" s="187"/>
      <c r="MGM20" s="187"/>
      <c r="MGN20" s="187"/>
      <c r="MGO20" s="187"/>
      <c r="MGP20" s="187"/>
      <c r="MGQ20" s="187"/>
      <c r="MGR20" s="187"/>
      <c r="MGS20" s="187"/>
      <c r="MGT20" s="187"/>
      <c r="MGU20" s="187"/>
      <c r="MGV20" s="187"/>
      <c r="MGW20" s="187"/>
      <c r="MGX20" s="187"/>
      <c r="MGY20" s="187"/>
      <c r="MGZ20" s="187"/>
      <c r="MHA20" s="187"/>
      <c r="MHB20" s="187"/>
      <c r="MHC20" s="187"/>
      <c r="MHD20" s="187"/>
      <c r="MHE20" s="187"/>
      <c r="MHF20" s="187"/>
      <c r="MHG20" s="187"/>
      <c r="MHH20" s="187"/>
      <c r="MHI20" s="187"/>
      <c r="MHJ20" s="187"/>
      <c r="MHK20" s="187"/>
      <c r="MHL20" s="187"/>
      <c r="MHM20" s="187"/>
      <c r="MHN20" s="187"/>
      <c r="MHO20" s="187"/>
      <c r="MHP20" s="187"/>
      <c r="MHQ20" s="187"/>
      <c r="MHR20" s="187"/>
      <c r="MHS20" s="187"/>
      <c r="MHT20" s="187"/>
      <c r="MHU20" s="187"/>
      <c r="MHV20" s="187"/>
      <c r="MHW20" s="187"/>
      <c r="MHX20" s="187"/>
      <c r="MHY20" s="187"/>
      <c r="MHZ20" s="187"/>
      <c r="MIA20" s="187"/>
      <c r="MIB20" s="187"/>
      <c r="MIC20" s="187"/>
      <c r="MID20" s="187"/>
      <c r="MIE20" s="187"/>
      <c r="MIF20" s="187"/>
      <c r="MIG20" s="187"/>
      <c r="MIH20" s="187"/>
      <c r="MII20" s="187"/>
      <c r="MIJ20" s="187"/>
      <c r="MIK20" s="187"/>
      <c r="MIL20" s="187"/>
      <c r="MIM20" s="187"/>
      <c r="MIN20" s="187"/>
      <c r="MIO20" s="187"/>
      <c r="MIP20" s="187"/>
      <c r="MIQ20" s="187"/>
      <c r="MIR20" s="187"/>
      <c r="MIS20" s="187"/>
      <c r="MIT20" s="187"/>
      <c r="MIU20" s="187"/>
      <c r="MIV20" s="187"/>
      <c r="MIW20" s="187"/>
      <c r="MIX20" s="187"/>
      <c r="MIY20" s="187"/>
      <c r="MIZ20" s="187"/>
      <c r="MJA20" s="187"/>
      <c r="MJB20" s="187"/>
      <c r="MJC20" s="187"/>
      <c r="MJD20" s="187"/>
      <c r="MJE20" s="187"/>
      <c r="MJF20" s="187"/>
      <c r="MJG20" s="187"/>
      <c r="MJH20" s="187"/>
      <c r="MJI20" s="187"/>
      <c r="MJJ20" s="187"/>
      <c r="MJK20" s="187"/>
      <c r="MJL20" s="187"/>
      <c r="MJM20" s="187"/>
      <c r="MJN20" s="187"/>
      <c r="MJO20" s="187"/>
      <c r="MJP20" s="187"/>
      <c r="MJQ20" s="187"/>
      <c r="MJR20" s="187"/>
      <c r="MJS20" s="187"/>
      <c r="MJT20" s="187"/>
      <c r="MJU20" s="187"/>
      <c r="MJV20" s="187"/>
      <c r="MJW20" s="187"/>
      <c r="MJX20" s="187"/>
      <c r="MJY20" s="187"/>
      <c r="MJZ20" s="187"/>
      <c r="MKA20" s="187"/>
      <c r="MKB20" s="187"/>
      <c r="MKC20" s="187"/>
      <c r="MKD20" s="187"/>
      <c r="MKE20" s="187"/>
      <c r="MKF20" s="187"/>
      <c r="MKG20" s="187"/>
      <c r="MKH20" s="187"/>
      <c r="MKI20" s="187"/>
      <c r="MKJ20" s="187"/>
      <c r="MKK20" s="187"/>
      <c r="MKL20" s="187"/>
      <c r="MKM20" s="187"/>
      <c r="MKN20" s="187"/>
      <c r="MKO20" s="187"/>
      <c r="MKP20" s="187"/>
      <c r="MKQ20" s="187"/>
      <c r="MKR20" s="187"/>
      <c r="MKS20" s="187"/>
      <c r="MKT20" s="187"/>
      <c r="MKU20" s="187"/>
      <c r="MKV20" s="187"/>
      <c r="MKW20" s="187"/>
      <c r="MKX20" s="187"/>
      <c r="MKY20" s="187"/>
      <c r="MKZ20" s="187"/>
      <c r="MLA20" s="187"/>
      <c r="MLB20" s="187"/>
      <c r="MLC20" s="187"/>
      <c r="MLD20" s="187"/>
      <c r="MLE20" s="187"/>
      <c r="MLF20" s="187"/>
      <c r="MLG20" s="187"/>
      <c r="MLH20" s="187"/>
      <c r="MLI20" s="187"/>
      <c r="MLJ20" s="187"/>
      <c r="MLK20" s="187"/>
      <c r="MLL20" s="187"/>
      <c r="MLM20" s="187"/>
      <c r="MLN20" s="187"/>
      <c r="MLO20" s="187"/>
      <c r="MLP20" s="187"/>
      <c r="MLQ20" s="187"/>
      <c r="MLR20" s="187"/>
      <c r="MLS20" s="187"/>
      <c r="MLT20" s="187"/>
      <c r="MLU20" s="187"/>
      <c r="MLV20" s="187"/>
      <c r="MLW20" s="187"/>
      <c r="MLX20" s="187"/>
      <c r="MLY20" s="187"/>
      <c r="MLZ20" s="187"/>
      <c r="MMA20" s="187"/>
      <c r="MMB20" s="187"/>
      <c r="MMC20" s="187"/>
      <c r="MMD20" s="187"/>
      <c r="MME20" s="187"/>
      <c r="MMF20" s="187"/>
      <c r="MMG20" s="187"/>
      <c r="MMH20" s="187"/>
      <c r="MMI20" s="187"/>
      <c r="MMJ20" s="187"/>
      <c r="MMK20" s="187"/>
      <c r="MML20" s="187"/>
      <c r="MMM20" s="187"/>
      <c r="MMN20" s="187"/>
      <c r="MMO20" s="187"/>
      <c r="MMP20" s="187"/>
      <c r="MMQ20" s="187"/>
      <c r="MMR20" s="187"/>
      <c r="MMS20" s="187"/>
      <c r="MMT20" s="187"/>
      <c r="MMU20" s="187"/>
      <c r="MMV20" s="187"/>
      <c r="MMW20" s="187"/>
      <c r="MMX20" s="187"/>
      <c r="MMY20" s="187"/>
      <c r="MMZ20" s="187"/>
      <c r="MNA20" s="187"/>
      <c r="MNB20" s="187"/>
      <c r="MNC20" s="187"/>
      <c r="MND20" s="187"/>
      <c r="MNE20" s="187"/>
      <c r="MNF20" s="187"/>
      <c r="MNG20" s="187"/>
      <c r="MNH20" s="187"/>
      <c r="MNI20" s="187"/>
      <c r="MNJ20" s="187"/>
      <c r="MNK20" s="187"/>
      <c r="MNL20" s="187"/>
      <c r="MNM20" s="187"/>
      <c r="MNN20" s="187"/>
      <c r="MNO20" s="187"/>
      <c r="MNP20" s="187"/>
      <c r="MNQ20" s="187"/>
      <c r="MNR20" s="187"/>
      <c r="MNS20" s="187"/>
      <c r="MNT20" s="187"/>
      <c r="MNU20" s="187"/>
      <c r="MNV20" s="187"/>
      <c r="MNW20" s="187"/>
      <c r="MNX20" s="187"/>
      <c r="MNY20" s="187"/>
      <c r="MNZ20" s="187"/>
      <c r="MOA20" s="187"/>
      <c r="MOB20" s="187"/>
      <c r="MOC20" s="187"/>
      <c r="MOD20" s="187"/>
      <c r="MOE20" s="187"/>
      <c r="MOF20" s="187"/>
      <c r="MOG20" s="187"/>
      <c r="MOH20" s="187"/>
      <c r="MOI20" s="187"/>
      <c r="MOJ20" s="187"/>
      <c r="MOK20" s="187"/>
      <c r="MOL20" s="187"/>
      <c r="MOM20" s="187"/>
      <c r="MON20" s="187"/>
      <c r="MOO20" s="187"/>
      <c r="MOP20" s="187"/>
      <c r="MOQ20" s="187"/>
      <c r="MOR20" s="187"/>
      <c r="MOS20" s="187"/>
      <c r="MOT20" s="187"/>
      <c r="MOU20" s="187"/>
      <c r="MOV20" s="187"/>
      <c r="MOW20" s="187"/>
      <c r="MOX20" s="187"/>
      <c r="MOY20" s="187"/>
      <c r="MOZ20" s="187"/>
      <c r="MPA20" s="187"/>
      <c r="MPB20" s="187"/>
      <c r="MPC20" s="187"/>
      <c r="MPD20" s="187"/>
      <c r="MPE20" s="187"/>
      <c r="MPF20" s="187"/>
      <c r="MPG20" s="187"/>
      <c r="MPH20" s="187"/>
      <c r="MPI20" s="187"/>
      <c r="MPJ20" s="187"/>
      <c r="MPK20" s="187"/>
      <c r="MPL20" s="187"/>
      <c r="MPM20" s="187"/>
      <c r="MPN20" s="187"/>
      <c r="MPO20" s="187"/>
      <c r="MPP20" s="187"/>
      <c r="MPQ20" s="187"/>
      <c r="MPR20" s="187"/>
      <c r="MPS20" s="187"/>
      <c r="MPT20" s="187"/>
      <c r="MPU20" s="187"/>
      <c r="MPV20" s="187"/>
      <c r="MPW20" s="187"/>
      <c r="MPX20" s="187"/>
      <c r="MPY20" s="187"/>
      <c r="MPZ20" s="187"/>
      <c r="MQA20" s="187"/>
      <c r="MQB20" s="187"/>
      <c r="MQC20" s="187"/>
      <c r="MQD20" s="187"/>
      <c r="MQE20" s="187"/>
      <c r="MQF20" s="187"/>
      <c r="MQG20" s="187"/>
      <c r="MQH20" s="187"/>
      <c r="MQI20" s="187"/>
      <c r="MQJ20" s="187"/>
      <c r="MQK20" s="187"/>
      <c r="MQL20" s="187"/>
      <c r="MQM20" s="187"/>
      <c r="MQN20" s="187"/>
      <c r="MQO20" s="187"/>
      <c r="MQP20" s="187"/>
      <c r="MQQ20" s="187"/>
      <c r="MQR20" s="187"/>
      <c r="MQS20" s="187"/>
      <c r="MQT20" s="187"/>
      <c r="MQU20" s="187"/>
      <c r="MQV20" s="187"/>
      <c r="MQW20" s="187"/>
      <c r="MQX20" s="187"/>
      <c r="MQY20" s="187"/>
      <c r="MQZ20" s="187"/>
      <c r="MRA20" s="187"/>
      <c r="MRB20" s="187"/>
      <c r="MRC20" s="187"/>
      <c r="MRD20" s="187"/>
      <c r="MRE20" s="187"/>
      <c r="MRF20" s="187"/>
      <c r="MRG20" s="187"/>
      <c r="MRH20" s="187"/>
      <c r="MRI20" s="187"/>
      <c r="MRJ20" s="187"/>
      <c r="MRK20" s="187"/>
      <c r="MRL20" s="187"/>
      <c r="MRM20" s="187"/>
      <c r="MRN20" s="187"/>
      <c r="MRO20" s="187"/>
      <c r="MRP20" s="187"/>
      <c r="MRQ20" s="187"/>
      <c r="MRR20" s="187"/>
      <c r="MRS20" s="187"/>
      <c r="MRT20" s="187"/>
      <c r="MRU20" s="187"/>
      <c r="MRV20" s="187"/>
      <c r="MRW20" s="187"/>
      <c r="MRX20" s="187"/>
      <c r="MRY20" s="187"/>
      <c r="MRZ20" s="187"/>
      <c r="MSA20" s="187"/>
      <c r="MSB20" s="187"/>
      <c r="MSC20" s="187"/>
      <c r="MSD20" s="187"/>
      <c r="MSE20" s="187"/>
      <c r="MSF20" s="187"/>
      <c r="MSG20" s="187"/>
      <c r="MSH20" s="187"/>
      <c r="MSI20" s="187"/>
      <c r="MSJ20" s="187"/>
      <c r="MSK20" s="187"/>
      <c r="MSL20" s="187"/>
      <c r="MSM20" s="187"/>
      <c r="MSN20" s="187"/>
      <c r="MSO20" s="187"/>
      <c r="MSP20" s="187"/>
      <c r="MSQ20" s="187"/>
      <c r="MSR20" s="187"/>
      <c r="MSS20" s="187"/>
      <c r="MST20" s="187"/>
      <c r="MSU20" s="187"/>
      <c r="MSV20" s="187"/>
      <c r="MSW20" s="187"/>
      <c r="MSX20" s="187"/>
      <c r="MSY20" s="187"/>
      <c r="MSZ20" s="187"/>
      <c r="MTA20" s="187"/>
      <c r="MTB20" s="187"/>
      <c r="MTC20" s="187"/>
      <c r="MTD20" s="187"/>
      <c r="MTE20" s="187"/>
      <c r="MTF20" s="187"/>
      <c r="MTG20" s="187"/>
      <c r="MTH20" s="187"/>
      <c r="MTI20" s="187"/>
      <c r="MTJ20" s="187"/>
      <c r="MTK20" s="187"/>
      <c r="MTL20" s="187"/>
      <c r="MTM20" s="187"/>
      <c r="MTN20" s="187"/>
      <c r="MTO20" s="187"/>
      <c r="MTP20" s="187"/>
      <c r="MTQ20" s="187"/>
      <c r="MTR20" s="187"/>
      <c r="MTS20" s="187"/>
      <c r="MTT20" s="187"/>
      <c r="MTU20" s="187"/>
      <c r="MTV20" s="187"/>
      <c r="MTW20" s="187"/>
      <c r="MTX20" s="187"/>
      <c r="MTY20" s="187"/>
      <c r="MTZ20" s="187"/>
      <c r="MUA20" s="187"/>
      <c r="MUB20" s="187"/>
      <c r="MUC20" s="187"/>
      <c r="MUD20" s="187"/>
      <c r="MUE20" s="187"/>
      <c r="MUF20" s="187"/>
      <c r="MUG20" s="187"/>
      <c r="MUH20" s="187"/>
      <c r="MUI20" s="187"/>
      <c r="MUJ20" s="187"/>
      <c r="MUK20" s="187"/>
      <c r="MUL20" s="187"/>
      <c r="MUM20" s="187"/>
      <c r="MUN20" s="187"/>
      <c r="MUO20" s="187"/>
      <c r="MUP20" s="187"/>
      <c r="MUQ20" s="187"/>
      <c r="MUR20" s="187"/>
      <c r="MUS20" s="187"/>
      <c r="MUT20" s="187"/>
      <c r="MUU20" s="187"/>
      <c r="MUV20" s="187"/>
      <c r="MUW20" s="187"/>
      <c r="MUX20" s="187"/>
      <c r="MUY20" s="187"/>
      <c r="MUZ20" s="187"/>
      <c r="MVA20" s="187"/>
      <c r="MVB20" s="187"/>
      <c r="MVC20" s="187"/>
      <c r="MVD20" s="187"/>
      <c r="MVE20" s="187"/>
      <c r="MVF20" s="187"/>
      <c r="MVG20" s="187"/>
      <c r="MVH20" s="187"/>
      <c r="MVI20" s="187"/>
      <c r="MVJ20" s="187"/>
      <c r="MVK20" s="187"/>
      <c r="MVL20" s="187"/>
      <c r="MVM20" s="187"/>
      <c r="MVN20" s="187"/>
      <c r="MVO20" s="187"/>
      <c r="MVP20" s="187"/>
      <c r="MVQ20" s="187"/>
      <c r="MVR20" s="187"/>
      <c r="MVS20" s="187"/>
      <c r="MVT20" s="187"/>
      <c r="MVU20" s="187"/>
      <c r="MVV20" s="187"/>
      <c r="MVW20" s="187"/>
      <c r="MVX20" s="187"/>
      <c r="MVY20" s="187"/>
      <c r="MVZ20" s="187"/>
      <c r="MWA20" s="187"/>
      <c r="MWB20" s="187"/>
      <c r="MWC20" s="187"/>
      <c r="MWD20" s="187"/>
      <c r="MWE20" s="187"/>
      <c r="MWF20" s="187"/>
      <c r="MWG20" s="187"/>
      <c r="MWH20" s="187"/>
      <c r="MWI20" s="187"/>
      <c r="MWJ20" s="187"/>
      <c r="MWK20" s="187"/>
      <c r="MWL20" s="187"/>
      <c r="MWM20" s="187"/>
      <c r="MWN20" s="187"/>
      <c r="MWO20" s="187"/>
      <c r="MWP20" s="187"/>
      <c r="MWQ20" s="187"/>
      <c r="MWR20" s="187"/>
      <c r="MWS20" s="187"/>
      <c r="MWT20" s="187"/>
      <c r="MWU20" s="187"/>
      <c r="MWV20" s="187"/>
      <c r="MWW20" s="187"/>
      <c r="MWX20" s="187"/>
      <c r="MWY20" s="187"/>
      <c r="MWZ20" s="187"/>
      <c r="MXA20" s="187"/>
      <c r="MXB20" s="187"/>
      <c r="MXC20" s="187"/>
      <c r="MXD20" s="187"/>
      <c r="MXE20" s="187"/>
      <c r="MXF20" s="187"/>
      <c r="MXG20" s="187"/>
      <c r="MXH20" s="187"/>
      <c r="MXI20" s="187"/>
      <c r="MXJ20" s="187"/>
      <c r="MXK20" s="187"/>
      <c r="MXL20" s="187"/>
      <c r="MXM20" s="187"/>
      <c r="MXN20" s="187"/>
      <c r="MXO20" s="187"/>
      <c r="MXP20" s="187"/>
      <c r="MXQ20" s="187"/>
      <c r="MXR20" s="187"/>
      <c r="MXS20" s="187"/>
      <c r="MXT20" s="187"/>
      <c r="MXU20" s="187"/>
      <c r="MXV20" s="187"/>
      <c r="MXW20" s="187"/>
      <c r="MXX20" s="187"/>
      <c r="MXY20" s="187"/>
      <c r="MXZ20" s="187"/>
      <c r="MYA20" s="187"/>
      <c r="MYB20" s="187"/>
      <c r="MYC20" s="187"/>
      <c r="MYD20" s="187"/>
      <c r="MYE20" s="187"/>
      <c r="MYF20" s="187"/>
      <c r="MYG20" s="187"/>
      <c r="MYH20" s="187"/>
      <c r="MYI20" s="187"/>
      <c r="MYJ20" s="187"/>
      <c r="MYK20" s="187"/>
      <c r="MYL20" s="187"/>
      <c r="MYM20" s="187"/>
      <c r="MYN20" s="187"/>
      <c r="MYO20" s="187"/>
      <c r="MYP20" s="187"/>
      <c r="MYQ20" s="187"/>
      <c r="MYR20" s="187"/>
      <c r="MYS20" s="187"/>
      <c r="MYT20" s="187"/>
      <c r="MYU20" s="187"/>
      <c r="MYV20" s="187"/>
      <c r="MYW20" s="187"/>
      <c r="MYX20" s="187"/>
      <c r="MYY20" s="187"/>
      <c r="MYZ20" s="187"/>
      <c r="MZA20" s="187"/>
      <c r="MZB20" s="187"/>
      <c r="MZC20" s="187"/>
      <c r="MZD20" s="187"/>
      <c r="MZE20" s="187"/>
      <c r="MZF20" s="187"/>
      <c r="MZG20" s="187"/>
      <c r="MZH20" s="187"/>
      <c r="MZI20" s="187"/>
      <c r="MZJ20" s="187"/>
      <c r="MZK20" s="187"/>
      <c r="MZL20" s="187"/>
      <c r="MZM20" s="187"/>
      <c r="MZN20" s="187"/>
      <c r="MZO20" s="187"/>
      <c r="MZP20" s="187"/>
      <c r="MZQ20" s="187"/>
      <c r="MZR20" s="187"/>
      <c r="MZS20" s="187"/>
      <c r="MZT20" s="187"/>
      <c r="MZU20" s="187"/>
      <c r="MZV20" s="187"/>
      <c r="MZW20" s="187"/>
      <c r="MZX20" s="187"/>
      <c r="MZY20" s="187"/>
      <c r="MZZ20" s="187"/>
      <c r="NAA20" s="187"/>
      <c r="NAB20" s="187"/>
      <c r="NAC20" s="187"/>
      <c r="NAD20" s="187"/>
      <c r="NAE20" s="187"/>
      <c r="NAF20" s="187"/>
      <c r="NAG20" s="187"/>
      <c r="NAH20" s="187"/>
      <c r="NAI20" s="187"/>
      <c r="NAJ20" s="187"/>
      <c r="NAK20" s="187"/>
      <c r="NAL20" s="187"/>
      <c r="NAM20" s="187"/>
      <c r="NAN20" s="187"/>
      <c r="NAO20" s="187"/>
      <c r="NAP20" s="187"/>
      <c r="NAQ20" s="187"/>
      <c r="NAR20" s="187"/>
      <c r="NAS20" s="187"/>
      <c r="NAT20" s="187"/>
      <c r="NAU20" s="187"/>
      <c r="NAV20" s="187"/>
      <c r="NAW20" s="187"/>
      <c r="NAX20" s="187"/>
      <c r="NAY20" s="187"/>
      <c r="NAZ20" s="187"/>
      <c r="NBA20" s="187"/>
      <c r="NBB20" s="187"/>
      <c r="NBC20" s="187"/>
      <c r="NBD20" s="187"/>
      <c r="NBE20" s="187"/>
      <c r="NBF20" s="187"/>
      <c r="NBG20" s="187"/>
      <c r="NBH20" s="187"/>
      <c r="NBI20" s="187"/>
      <c r="NBJ20" s="187"/>
      <c r="NBK20" s="187"/>
      <c r="NBL20" s="187"/>
      <c r="NBM20" s="187"/>
      <c r="NBN20" s="187"/>
      <c r="NBO20" s="187"/>
      <c r="NBP20" s="187"/>
      <c r="NBQ20" s="187"/>
      <c r="NBR20" s="187"/>
      <c r="NBS20" s="187"/>
      <c r="NBT20" s="187"/>
      <c r="NBU20" s="187"/>
      <c r="NBV20" s="187"/>
      <c r="NBW20" s="187"/>
      <c r="NBX20" s="187"/>
      <c r="NBY20" s="187"/>
      <c r="NBZ20" s="187"/>
      <c r="NCA20" s="187"/>
      <c r="NCB20" s="187"/>
      <c r="NCC20" s="187"/>
      <c r="NCD20" s="187"/>
      <c r="NCE20" s="187"/>
      <c r="NCF20" s="187"/>
      <c r="NCG20" s="187"/>
      <c r="NCH20" s="187"/>
      <c r="NCI20" s="187"/>
      <c r="NCJ20" s="187"/>
      <c r="NCK20" s="187"/>
      <c r="NCL20" s="187"/>
      <c r="NCM20" s="187"/>
      <c r="NCN20" s="187"/>
      <c r="NCO20" s="187"/>
      <c r="NCP20" s="187"/>
      <c r="NCQ20" s="187"/>
      <c r="NCR20" s="187"/>
      <c r="NCS20" s="187"/>
      <c r="NCT20" s="187"/>
      <c r="NCU20" s="187"/>
      <c r="NCV20" s="187"/>
      <c r="NCW20" s="187"/>
      <c r="NCX20" s="187"/>
      <c r="NCY20" s="187"/>
      <c r="NCZ20" s="187"/>
      <c r="NDA20" s="187"/>
      <c r="NDB20" s="187"/>
      <c r="NDC20" s="187"/>
      <c r="NDD20" s="187"/>
      <c r="NDE20" s="187"/>
      <c r="NDF20" s="187"/>
      <c r="NDG20" s="187"/>
      <c r="NDH20" s="187"/>
      <c r="NDI20" s="187"/>
      <c r="NDJ20" s="187"/>
      <c r="NDK20" s="187"/>
      <c r="NDL20" s="187"/>
      <c r="NDM20" s="187"/>
      <c r="NDN20" s="187"/>
      <c r="NDO20" s="187"/>
      <c r="NDP20" s="187"/>
      <c r="NDQ20" s="187"/>
      <c r="NDR20" s="187"/>
      <c r="NDS20" s="187"/>
      <c r="NDT20" s="187"/>
      <c r="NDU20" s="187"/>
      <c r="NDV20" s="187"/>
      <c r="NDW20" s="187"/>
      <c r="NDX20" s="187"/>
      <c r="NDY20" s="187"/>
      <c r="NDZ20" s="187"/>
      <c r="NEA20" s="187"/>
      <c r="NEB20" s="187"/>
      <c r="NEC20" s="187"/>
      <c r="NED20" s="187"/>
      <c r="NEE20" s="187"/>
      <c r="NEF20" s="187"/>
      <c r="NEG20" s="187"/>
      <c r="NEH20" s="187"/>
      <c r="NEI20" s="187"/>
      <c r="NEJ20" s="187"/>
      <c r="NEK20" s="187"/>
      <c r="NEL20" s="187"/>
      <c r="NEM20" s="187"/>
      <c r="NEN20" s="187"/>
      <c r="NEO20" s="187"/>
      <c r="NEP20" s="187"/>
      <c r="NEQ20" s="187"/>
      <c r="NER20" s="187"/>
      <c r="NES20" s="187"/>
      <c r="NET20" s="187"/>
      <c r="NEU20" s="187"/>
      <c r="NEV20" s="187"/>
      <c r="NEW20" s="187"/>
      <c r="NEX20" s="187"/>
      <c r="NEY20" s="187"/>
      <c r="NEZ20" s="187"/>
      <c r="NFA20" s="187"/>
      <c r="NFB20" s="187"/>
      <c r="NFC20" s="187"/>
      <c r="NFD20" s="187"/>
      <c r="NFE20" s="187"/>
      <c r="NFF20" s="187"/>
      <c r="NFG20" s="187"/>
      <c r="NFH20" s="187"/>
      <c r="NFI20" s="187"/>
      <c r="NFJ20" s="187"/>
      <c r="NFK20" s="187"/>
      <c r="NFL20" s="187"/>
      <c r="NFM20" s="187"/>
      <c r="NFN20" s="187"/>
      <c r="NFO20" s="187"/>
      <c r="NFP20" s="187"/>
      <c r="NFQ20" s="187"/>
      <c r="NFR20" s="187"/>
      <c r="NFS20" s="187"/>
      <c r="NFT20" s="187"/>
      <c r="NFU20" s="187"/>
      <c r="NFV20" s="187"/>
      <c r="NFW20" s="187"/>
      <c r="NFX20" s="187"/>
      <c r="NFY20" s="187"/>
      <c r="NFZ20" s="187"/>
      <c r="NGA20" s="187"/>
      <c r="NGB20" s="187"/>
      <c r="NGC20" s="187"/>
      <c r="NGD20" s="187"/>
      <c r="NGE20" s="187"/>
      <c r="NGF20" s="187"/>
      <c r="NGG20" s="187"/>
      <c r="NGH20" s="187"/>
      <c r="NGI20" s="187"/>
      <c r="NGJ20" s="187"/>
      <c r="NGK20" s="187"/>
      <c r="NGL20" s="187"/>
      <c r="NGM20" s="187"/>
      <c r="NGN20" s="187"/>
      <c r="NGO20" s="187"/>
      <c r="NGP20" s="187"/>
      <c r="NGQ20" s="187"/>
      <c r="NGR20" s="187"/>
      <c r="NGS20" s="187"/>
      <c r="NGT20" s="187"/>
      <c r="NGU20" s="187"/>
      <c r="NGV20" s="187"/>
      <c r="NGW20" s="187"/>
      <c r="NGX20" s="187"/>
      <c r="NGY20" s="187"/>
      <c r="NGZ20" s="187"/>
      <c r="NHA20" s="187"/>
      <c r="NHB20" s="187"/>
      <c r="NHC20" s="187"/>
      <c r="NHD20" s="187"/>
      <c r="NHE20" s="187"/>
      <c r="NHF20" s="187"/>
      <c r="NHG20" s="187"/>
      <c r="NHH20" s="187"/>
      <c r="NHI20" s="187"/>
      <c r="NHJ20" s="187"/>
      <c r="NHK20" s="187"/>
      <c r="NHL20" s="187"/>
      <c r="NHM20" s="187"/>
      <c r="NHN20" s="187"/>
      <c r="NHO20" s="187"/>
      <c r="NHP20" s="187"/>
      <c r="NHQ20" s="187"/>
      <c r="NHR20" s="187"/>
      <c r="NHS20" s="187"/>
      <c r="NHT20" s="187"/>
      <c r="NHU20" s="187"/>
      <c r="NHV20" s="187"/>
      <c r="NHW20" s="187"/>
      <c r="NHX20" s="187"/>
      <c r="NHY20" s="187"/>
      <c r="NHZ20" s="187"/>
      <c r="NIA20" s="187"/>
      <c r="NIB20" s="187"/>
      <c r="NIC20" s="187"/>
      <c r="NID20" s="187"/>
      <c r="NIE20" s="187"/>
      <c r="NIF20" s="187"/>
      <c r="NIG20" s="187"/>
      <c r="NIH20" s="187"/>
      <c r="NII20" s="187"/>
      <c r="NIJ20" s="187"/>
      <c r="NIK20" s="187"/>
      <c r="NIL20" s="187"/>
      <c r="NIM20" s="187"/>
      <c r="NIN20" s="187"/>
      <c r="NIO20" s="187"/>
      <c r="NIP20" s="187"/>
      <c r="NIQ20" s="187"/>
      <c r="NIR20" s="187"/>
      <c r="NIS20" s="187"/>
      <c r="NIT20" s="187"/>
      <c r="NIU20" s="187"/>
      <c r="NIV20" s="187"/>
      <c r="NIW20" s="187"/>
      <c r="NIX20" s="187"/>
      <c r="NIY20" s="187"/>
      <c r="NIZ20" s="187"/>
      <c r="NJA20" s="187"/>
      <c r="NJB20" s="187"/>
      <c r="NJC20" s="187"/>
      <c r="NJD20" s="187"/>
      <c r="NJE20" s="187"/>
      <c r="NJF20" s="187"/>
      <c r="NJG20" s="187"/>
      <c r="NJH20" s="187"/>
      <c r="NJI20" s="187"/>
      <c r="NJJ20" s="187"/>
      <c r="NJK20" s="187"/>
      <c r="NJL20" s="187"/>
      <c r="NJM20" s="187"/>
      <c r="NJN20" s="187"/>
      <c r="NJO20" s="187"/>
      <c r="NJP20" s="187"/>
      <c r="NJQ20" s="187"/>
      <c r="NJR20" s="187"/>
      <c r="NJS20" s="187"/>
      <c r="NJT20" s="187"/>
      <c r="NJU20" s="187"/>
      <c r="NJV20" s="187"/>
      <c r="NJW20" s="187"/>
      <c r="NJX20" s="187"/>
      <c r="NJY20" s="187"/>
      <c r="NJZ20" s="187"/>
      <c r="NKA20" s="187"/>
      <c r="NKB20" s="187"/>
      <c r="NKC20" s="187"/>
      <c r="NKD20" s="187"/>
      <c r="NKE20" s="187"/>
      <c r="NKF20" s="187"/>
      <c r="NKG20" s="187"/>
      <c r="NKH20" s="187"/>
      <c r="NKI20" s="187"/>
      <c r="NKJ20" s="187"/>
      <c r="NKK20" s="187"/>
      <c r="NKL20" s="187"/>
      <c r="NKM20" s="187"/>
      <c r="NKN20" s="187"/>
      <c r="NKO20" s="187"/>
      <c r="NKP20" s="187"/>
      <c r="NKQ20" s="187"/>
      <c r="NKR20" s="187"/>
      <c r="NKS20" s="187"/>
      <c r="NKT20" s="187"/>
      <c r="NKU20" s="187"/>
      <c r="NKV20" s="187"/>
      <c r="NKW20" s="187"/>
      <c r="NKX20" s="187"/>
      <c r="NKY20" s="187"/>
      <c r="NKZ20" s="187"/>
      <c r="NLA20" s="187"/>
      <c r="NLB20" s="187"/>
      <c r="NLC20" s="187"/>
      <c r="NLD20" s="187"/>
      <c r="NLE20" s="187"/>
      <c r="NLF20" s="187"/>
      <c r="NLG20" s="187"/>
      <c r="NLH20" s="187"/>
      <c r="NLI20" s="187"/>
      <c r="NLJ20" s="187"/>
      <c r="NLK20" s="187"/>
      <c r="NLL20" s="187"/>
      <c r="NLM20" s="187"/>
      <c r="NLN20" s="187"/>
      <c r="NLO20" s="187"/>
      <c r="NLP20" s="187"/>
      <c r="NLQ20" s="187"/>
      <c r="NLR20" s="187"/>
      <c r="NLS20" s="187"/>
      <c r="NLT20" s="187"/>
      <c r="NLU20" s="187"/>
      <c r="NLV20" s="187"/>
      <c r="NLW20" s="187"/>
      <c r="NLX20" s="187"/>
      <c r="NLY20" s="187"/>
      <c r="NLZ20" s="187"/>
      <c r="NMA20" s="187"/>
      <c r="NMB20" s="187"/>
      <c r="NMC20" s="187"/>
      <c r="NMD20" s="187"/>
      <c r="NME20" s="187"/>
      <c r="NMF20" s="187"/>
      <c r="NMG20" s="187"/>
      <c r="NMH20" s="187"/>
      <c r="NMI20" s="187"/>
      <c r="NMJ20" s="187"/>
      <c r="NMK20" s="187"/>
      <c r="NML20" s="187"/>
      <c r="NMM20" s="187"/>
      <c r="NMN20" s="187"/>
      <c r="NMO20" s="187"/>
      <c r="NMP20" s="187"/>
      <c r="NMQ20" s="187"/>
      <c r="NMR20" s="187"/>
      <c r="NMS20" s="187"/>
      <c r="NMT20" s="187"/>
      <c r="NMU20" s="187"/>
      <c r="NMV20" s="187"/>
      <c r="NMW20" s="187"/>
      <c r="NMX20" s="187"/>
      <c r="NMY20" s="187"/>
      <c r="NMZ20" s="187"/>
      <c r="NNA20" s="187"/>
      <c r="NNB20" s="187"/>
      <c r="NNC20" s="187"/>
      <c r="NND20" s="187"/>
      <c r="NNE20" s="187"/>
      <c r="NNF20" s="187"/>
      <c r="NNG20" s="187"/>
      <c r="NNH20" s="187"/>
      <c r="NNI20" s="187"/>
      <c r="NNJ20" s="187"/>
      <c r="NNK20" s="187"/>
      <c r="NNL20" s="187"/>
      <c r="NNM20" s="187"/>
      <c r="NNN20" s="187"/>
      <c r="NNO20" s="187"/>
      <c r="NNP20" s="187"/>
      <c r="NNQ20" s="187"/>
      <c r="NNR20" s="187"/>
      <c r="NNS20" s="187"/>
      <c r="NNT20" s="187"/>
      <c r="NNU20" s="187"/>
      <c r="NNV20" s="187"/>
      <c r="NNW20" s="187"/>
      <c r="NNX20" s="187"/>
      <c r="NNY20" s="187"/>
      <c r="NNZ20" s="187"/>
      <c r="NOA20" s="187"/>
      <c r="NOB20" s="187"/>
      <c r="NOC20" s="187"/>
      <c r="NOD20" s="187"/>
      <c r="NOE20" s="187"/>
      <c r="NOF20" s="187"/>
      <c r="NOG20" s="187"/>
      <c r="NOH20" s="187"/>
      <c r="NOI20" s="187"/>
      <c r="NOJ20" s="187"/>
      <c r="NOK20" s="187"/>
      <c r="NOL20" s="187"/>
      <c r="NOM20" s="187"/>
      <c r="NON20" s="187"/>
      <c r="NOO20" s="187"/>
      <c r="NOP20" s="187"/>
      <c r="NOQ20" s="187"/>
      <c r="NOR20" s="187"/>
      <c r="NOS20" s="187"/>
      <c r="NOT20" s="187"/>
      <c r="NOU20" s="187"/>
      <c r="NOV20" s="187"/>
      <c r="NOW20" s="187"/>
      <c r="NOX20" s="187"/>
      <c r="NOY20" s="187"/>
      <c r="NOZ20" s="187"/>
      <c r="NPA20" s="187"/>
      <c r="NPB20" s="187"/>
      <c r="NPC20" s="187"/>
      <c r="NPD20" s="187"/>
      <c r="NPE20" s="187"/>
      <c r="NPF20" s="187"/>
      <c r="NPG20" s="187"/>
      <c r="NPH20" s="187"/>
      <c r="NPI20" s="187"/>
      <c r="NPJ20" s="187"/>
      <c r="NPK20" s="187"/>
      <c r="NPL20" s="187"/>
      <c r="NPM20" s="187"/>
      <c r="NPN20" s="187"/>
      <c r="NPO20" s="187"/>
      <c r="NPP20" s="187"/>
      <c r="NPQ20" s="187"/>
      <c r="NPR20" s="187"/>
      <c r="NPS20" s="187"/>
      <c r="NPT20" s="187"/>
      <c r="NPU20" s="187"/>
      <c r="NPV20" s="187"/>
      <c r="NPW20" s="187"/>
      <c r="NPX20" s="187"/>
      <c r="NPY20" s="187"/>
      <c r="NPZ20" s="187"/>
      <c r="NQA20" s="187"/>
      <c r="NQB20" s="187"/>
      <c r="NQC20" s="187"/>
      <c r="NQD20" s="187"/>
      <c r="NQE20" s="187"/>
      <c r="NQF20" s="187"/>
      <c r="NQG20" s="187"/>
      <c r="NQH20" s="187"/>
      <c r="NQI20" s="187"/>
      <c r="NQJ20" s="187"/>
      <c r="NQK20" s="187"/>
      <c r="NQL20" s="187"/>
      <c r="NQM20" s="187"/>
      <c r="NQN20" s="187"/>
      <c r="NQO20" s="187"/>
      <c r="NQP20" s="187"/>
      <c r="NQQ20" s="187"/>
      <c r="NQR20" s="187"/>
      <c r="NQS20" s="187"/>
      <c r="NQT20" s="187"/>
      <c r="NQU20" s="187"/>
      <c r="NQV20" s="187"/>
      <c r="NQW20" s="187"/>
      <c r="NQX20" s="187"/>
      <c r="NQY20" s="187"/>
      <c r="NQZ20" s="187"/>
      <c r="NRA20" s="187"/>
      <c r="NRB20" s="187"/>
      <c r="NRC20" s="187"/>
      <c r="NRD20" s="187"/>
      <c r="NRE20" s="187"/>
      <c r="NRF20" s="187"/>
      <c r="NRG20" s="187"/>
      <c r="NRH20" s="187"/>
      <c r="NRI20" s="187"/>
      <c r="NRJ20" s="187"/>
      <c r="NRK20" s="187"/>
      <c r="NRL20" s="187"/>
      <c r="NRM20" s="187"/>
      <c r="NRN20" s="187"/>
      <c r="NRO20" s="187"/>
      <c r="NRP20" s="187"/>
      <c r="NRQ20" s="187"/>
      <c r="NRR20" s="187"/>
      <c r="NRS20" s="187"/>
      <c r="NRT20" s="187"/>
      <c r="NRU20" s="187"/>
      <c r="NRV20" s="187"/>
      <c r="NRW20" s="187"/>
      <c r="NRX20" s="187"/>
      <c r="NRY20" s="187"/>
      <c r="NRZ20" s="187"/>
      <c r="NSA20" s="187"/>
      <c r="NSB20" s="187"/>
      <c r="NSC20" s="187"/>
      <c r="NSD20" s="187"/>
      <c r="NSE20" s="187"/>
      <c r="NSF20" s="187"/>
      <c r="NSG20" s="187"/>
      <c r="NSH20" s="187"/>
      <c r="NSI20" s="187"/>
      <c r="NSJ20" s="187"/>
      <c r="NSK20" s="187"/>
      <c r="NSL20" s="187"/>
      <c r="NSM20" s="187"/>
      <c r="NSN20" s="187"/>
      <c r="NSO20" s="187"/>
      <c r="NSP20" s="187"/>
      <c r="NSQ20" s="187"/>
      <c r="NSR20" s="187"/>
      <c r="NSS20" s="187"/>
      <c r="NST20" s="187"/>
      <c r="NSU20" s="187"/>
      <c r="NSV20" s="187"/>
      <c r="NSW20" s="187"/>
      <c r="NSX20" s="187"/>
      <c r="NSY20" s="187"/>
      <c r="NSZ20" s="187"/>
      <c r="NTA20" s="187"/>
      <c r="NTB20" s="187"/>
      <c r="NTC20" s="187"/>
      <c r="NTD20" s="187"/>
      <c r="NTE20" s="187"/>
      <c r="NTF20" s="187"/>
      <c r="NTG20" s="187"/>
      <c r="NTH20" s="187"/>
      <c r="NTI20" s="187"/>
      <c r="NTJ20" s="187"/>
      <c r="NTK20" s="187"/>
      <c r="NTL20" s="187"/>
      <c r="NTM20" s="187"/>
      <c r="NTN20" s="187"/>
      <c r="NTO20" s="187"/>
      <c r="NTP20" s="187"/>
      <c r="NTQ20" s="187"/>
      <c r="NTR20" s="187"/>
      <c r="NTS20" s="187"/>
      <c r="NTT20" s="187"/>
      <c r="NTU20" s="187"/>
      <c r="NTV20" s="187"/>
      <c r="NTW20" s="187"/>
      <c r="NTX20" s="187"/>
      <c r="NTY20" s="187"/>
      <c r="NTZ20" s="187"/>
      <c r="NUA20" s="187"/>
      <c r="NUB20" s="187"/>
      <c r="NUC20" s="187"/>
      <c r="NUD20" s="187"/>
      <c r="NUE20" s="187"/>
      <c r="NUF20" s="187"/>
      <c r="NUG20" s="187"/>
      <c r="NUH20" s="187"/>
      <c r="NUI20" s="187"/>
      <c r="NUJ20" s="187"/>
      <c r="NUK20" s="187"/>
      <c r="NUL20" s="187"/>
      <c r="NUM20" s="187"/>
      <c r="NUN20" s="187"/>
      <c r="NUO20" s="187"/>
      <c r="NUP20" s="187"/>
      <c r="NUQ20" s="187"/>
      <c r="NUR20" s="187"/>
      <c r="NUS20" s="187"/>
      <c r="NUT20" s="187"/>
      <c r="NUU20" s="187"/>
      <c r="NUV20" s="187"/>
      <c r="NUW20" s="187"/>
      <c r="NUX20" s="187"/>
      <c r="NUY20" s="187"/>
      <c r="NUZ20" s="187"/>
      <c r="NVA20" s="187"/>
      <c r="NVB20" s="187"/>
      <c r="NVC20" s="187"/>
      <c r="NVD20" s="187"/>
      <c r="NVE20" s="187"/>
      <c r="NVF20" s="187"/>
      <c r="NVG20" s="187"/>
      <c r="NVH20" s="187"/>
      <c r="NVI20" s="187"/>
      <c r="NVJ20" s="187"/>
      <c r="NVK20" s="187"/>
      <c r="NVL20" s="187"/>
      <c r="NVM20" s="187"/>
      <c r="NVN20" s="187"/>
      <c r="NVO20" s="187"/>
      <c r="NVP20" s="187"/>
      <c r="NVQ20" s="187"/>
      <c r="NVR20" s="187"/>
      <c r="NVS20" s="187"/>
      <c r="NVT20" s="187"/>
      <c r="NVU20" s="187"/>
      <c r="NVV20" s="187"/>
      <c r="NVW20" s="187"/>
      <c r="NVX20" s="187"/>
      <c r="NVY20" s="187"/>
      <c r="NVZ20" s="187"/>
      <c r="NWA20" s="187"/>
      <c r="NWB20" s="187"/>
      <c r="NWC20" s="187"/>
      <c r="NWD20" s="187"/>
      <c r="NWE20" s="187"/>
      <c r="NWF20" s="187"/>
      <c r="NWG20" s="187"/>
      <c r="NWH20" s="187"/>
      <c r="NWI20" s="187"/>
      <c r="NWJ20" s="187"/>
      <c r="NWK20" s="187"/>
      <c r="NWL20" s="187"/>
      <c r="NWM20" s="187"/>
      <c r="NWN20" s="187"/>
      <c r="NWO20" s="187"/>
      <c r="NWP20" s="187"/>
      <c r="NWQ20" s="187"/>
      <c r="NWR20" s="187"/>
      <c r="NWS20" s="187"/>
      <c r="NWT20" s="187"/>
      <c r="NWU20" s="187"/>
      <c r="NWV20" s="187"/>
      <c r="NWW20" s="187"/>
      <c r="NWX20" s="187"/>
      <c r="NWY20" s="187"/>
      <c r="NWZ20" s="187"/>
      <c r="NXA20" s="187"/>
      <c r="NXB20" s="187"/>
      <c r="NXC20" s="187"/>
      <c r="NXD20" s="187"/>
      <c r="NXE20" s="187"/>
      <c r="NXF20" s="187"/>
      <c r="NXG20" s="187"/>
      <c r="NXH20" s="187"/>
      <c r="NXI20" s="187"/>
      <c r="NXJ20" s="187"/>
      <c r="NXK20" s="187"/>
      <c r="NXL20" s="187"/>
      <c r="NXM20" s="187"/>
      <c r="NXN20" s="187"/>
      <c r="NXO20" s="187"/>
      <c r="NXP20" s="187"/>
      <c r="NXQ20" s="187"/>
      <c r="NXR20" s="187"/>
      <c r="NXS20" s="187"/>
      <c r="NXT20" s="187"/>
      <c r="NXU20" s="187"/>
      <c r="NXV20" s="187"/>
      <c r="NXW20" s="187"/>
      <c r="NXX20" s="187"/>
      <c r="NXY20" s="187"/>
      <c r="NXZ20" s="187"/>
      <c r="NYA20" s="187"/>
      <c r="NYB20" s="187"/>
      <c r="NYC20" s="187"/>
      <c r="NYD20" s="187"/>
      <c r="NYE20" s="187"/>
      <c r="NYF20" s="187"/>
      <c r="NYG20" s="187"/>
      <c r="NYH20" s="187"/>
      <c r="NYI20" s="187"/>
      <c r="NYJ20" s="187"/>
      <c r="NYK20" s="187"/>
      <c r="NYL20" s="187"/>
      <c r="NYM20" s="187"/>
      <c r="NYN20" s="187"/>
      <c r="NYO20" s="187"/>
      <c r="NYP20" s="187"/>
      <c r="NYQ20" s="187"/>
      <c r="NYR20" s="187"/>
      <c r="NYS20" s="187"/>
      <c r="NYT20" s="187"/>
      <c r="NYU20" s="187"/>
      <c r="NYV20" s="187"/>
      <c r="NYW20" s="187"/>
      <c r="NYX20" s="187"/>
      <c r="NYY20" s="187"/>
      <c r="NYZ20" s="187"/>
      <c r="NZA20" s="187"/>
      <c r="NZB20" s="187"/>
      <c r="NZC20" s="187"/>
      <c r="NZD20" s="187"/>
      <c r="NZE20" s="187"/>
      <c r="NZF20" s="187"/>
      <c r="NZG20" s="187"/>
      <c r="NZH20" s="187"/>
      <c r="NZI20" s="187"/>
      <c r="NZJ20" s="187"/>
      <c r="NZK20" s="187"/>
      <c r="NZL20" s="187"/>
      <c r="NZM20" s="187"/>
      <c r="NZN20" s="187"/>
      <c r="NZO20" s="187"/>
      <c r="NZP20" s="187"/>
      <c r="NZQ20" s="187"/>
      <c r="NZR20" s="187"/>
      <c r="NZS20" s="187"/>
      <c r="NZT20" s="187"/>
      <c r="NZU20" s="187"/>
      <c r="NZV20" s="187"/>
      <c r="NZW20" s="187"/>
      <c r="NZX20" s="187"/>
      <c r="NZY20" s="187"/>
      <c r="NZZ20" s="187"/>
      <c r="OAA20" s="187"/>
      <c r="OAB20" s="187"/>
      <c r="OAC20" s="187"/>
      <c r="OAD20" s="187"/>
      <c r="OAE20" s="187"/>
      <c r="OAF20" s="187"/>
      <c r="OAG20" s="187"/>
      <c r="OAH20" s="187"/>
      <c r="OAI20" s="187"/>
      <c r="OAJ20" s="187"/>
      <c r="OAK20" s="187"/>
      <c r="OAL20" s="187"/>
      <c r="OAM20" s="187"/>
      <c r="OAN20" s="187"/>
      <c r="OAO20" s="187"/>
      <c r="OAP20" s="187"/>
      <c r="OAQ20" s="187"/>
      <c r="OAR20" s="187"/>
      <c r="OAS20" s="187"/>
      <c r="OAT20" s="187"/>
      <c r="OAU20" s="187"/>
      <c r="OAV20" s="187"/>
      <c r="OAW20" s="187"/>
      <c r="OAX20" s="187"/>
      <c r="OAY20" s="187"/>
      <c r="OAZ20" s="187"/>
      <c r="OBA20" s="187"/>
      <c r="OBB20" s="187"/>
      <c r="OBC20" s="187"/>
      <c r="OBD20" s="187"/>
      <c r="OBE20" s="187"/>
      <c r="OBF20" s="187"/>
      <c r="OBG20" s="187"/>
      <c r="OBH20" s="187"/>
      <c r="OBI20" s="187"/>
      <c r="OBJ20" s="187"/>
      <c r="OBK20" s="187"/>
      <c r="OBL20" s="187"/>
      <c r="OBM20" s="187"/>
      <c r="OBN20" s="187"/>
      <c r="OBO20" s="187"/>
      <c r="OBP20" s="187"/>
      <c r="OBQ20" s="187"/>
      <c r="OBR20" s="187"/>
      <c r="OBS20" s="187"/>
      <c r="OBT20" s="187"/>
      <c r="OBU20" s="187"/>
      <c r="OBV20" s="187"/>
      <c r="OBW20" s="187"/>
      <c r="OBX20" s="187"/>
      <c r="OBY20" s="187"/>
      <c r="OBZ20" s="187"/>
      <c r="OCA20" s="187"/>
      <c r="OCB20" s="187"/>
      <c r="OCC20" s="187"/>
      <c r="OCD20" s="187"/>
      <c r="OCE20" s="187"/>
      <c r="OCF20" s="187"/>
      <c r="OCG20" s="187"/>
      <c r="OCH20" s="187"/>
      <c r="OCI20" s="187"/>
      <c r="OCJ20" s="187"/>
      <c r="OCK20" s="187"/>
      <c r="OCL20" s="187"/>
      <c r="OCM20" s="187"/>
      <c r="OCN20" s="187"/>
      <c r="OCO20" s="187"/>
      <c r="OCP20" s="187"/>
      <c r="OCQ20" s="187"/>
      <c r="OCR20" s="187"/>
      <c r="OCS20" s="187"/>
      <c r="OCT20" s="187"/>
      <c r="OCU20" s="187"/>
      <c r="OCV20" s="187"/>
      <c r="OCW20" s="187"/>
      <c r="OCX20" s="187"/>
      <c r="OCY20" s="187"/>
      <c r="OCZ20" s="187"/>
      <c r="ODA20" s="187"/>
      <c r="ODB20" s="187"/>
      <c r="ODC20" s="187"/>
      <c r="ODD20" s="187"/>
      <c r="ODE20" s="187"/>
      <c r="ODF20" s="187"/>
      <c r="ODG20" s="187"/>
      <c r="ODH20" s="187"/>
      <c r="ODI20" s="187"/>
      <c r="ODJ20" s="187"/>
      <c r="ODK20" s="187"/>
      <c r="ODL20" s="187"/>
      <c r="ODM20" s="187"/>
      <c r="ODN20" s="187"/>
      <c r="ODO20" s="187"/>
      <c r="ODP20" s="187"/>
      <c r="ODQ20" s="187"/>
      <c r="ODR20" s="187"/>
      <c r="ODS20" s="187"/>
      <c r="ODT20" s="187"/>
      <c r="ODU20" s="187"/>
      <c r="ODV20" s="187"/>
      <c r="ODW20" s="187"/>
      <c r="ODX20" s="187"/>
      <c r="ODY20" s="187"/>
      <c r="ODZ20" s="187"/>
      <c r="OEA20" s="187"/>
      <c r="OEB20" s="187"/>
      <c r="OEC20" s="187"/>
      <c r="OED20" s="187"/>
      <c r="OEE20" s="187"/>
      <c r="OEF20" s="187"/>
      <c r="OEG20" s="187"/>
      <c r="OEH20" s="187"/>
      <c r="OEI20" s="187"/>
      <c r="OEJ20" s="187"/>
      <c r="OEK20" s="187"/>
      <c r="OEL20" s="187"/>
      <c r="OEM20" s="187"/>
      <c r="OEN20" s="187"/>
      <c r="OEO20" s="187"/>
      <c r="OEP20" s="187"/>
      <c r="OEQ20" s="187"/>
      <c r="OER20" s="187"/>
      <c r="OES20" s="187"/>
      <c r="OET20" s="187"/>
      <c r="OEU20" s="187"/>
      <c r="OEV20" s="187"/>
      <c r="OEW20" s="187"/>
      <c r="OEX20" s="187"/>
      <c r="OEY20" s="187"/>
      <c r="OEZ20" s="187"/>
      <c r="OFA20" s="187"/>
      <c r="OFB20" s="187"/>
      <c r="OFC20" s="187"/>
      <c r="OFD20" s="187"/>
      <c r="OFE20" s="187"/>
      <c r="OFF20" s="187"/>
      <c r="OFG20" s="187"/>
      <c r="OFH20" s="187"/>
      <c r="OFI20" s="187"/>
      <c r="OFJ20" s="187"/>
      <c r="OFK20" s="187"/>
      <c r="OFL20" s="187"/>
      <c r="OFM20" s="187"/>
      <c r="OFN20" s="187"/>
      <c r="OFO20" s="187"/>
      <c r="OFP20" s="187"/>
      <c r="OFQ20" s="187"/>
      <c r="OFR20" s="187"/>
      <c r="OFS20" s="187"/>
      <c r="OFT20" s="187"/>
      <c r="OFU20" s="187"/>
      <c r="OFV20" s="187"/>
      <c r="OFW20" s="187"/>
      <c r="OFX20" s="187"/>
      <c r="OFY20" s="187"/>
      <c r="OFZ20" s="187"/>
      <c r="OGA20" s="187"/>
      <c r="OGB20" s="187"/>
      <c r="OGC20" s="187"/>
      <c r="OGD20" s="187"/>
      <c r="OGE20" s="187"/>
      <c r="OGF20" s="187"/>
      <c r="OGG20" s="187"/>
      <c r="OGH20" s="187"/>
      <c r="OGI20" s="187"/>
      <c r="OGJ20" s="187"/>
      <c r="OGK20" s="187"/>
      <c r="OGL20" s="187"/>
      <c r="OGM20" s="187"/>
      <c r="OGN20" s="187"/>
      <c r="OGO20" s="187"/>
      <c r="OGP20" s="187"/>
      <c r="OGQ20" s="187"/>
      <c r="OGR20" s="187"/>
      <c r="OGS20" s="187"/>
      <c r="OGT20" s="187"/>
      <c r="OGU20" s="187"/>
      <c r="OGV20" s="187"/>
      <c r="OGW20" s="187"/>
      <c r="OGX20" s="187"/>
      <c r="OGY20" s="187"/>
      <c r="OGZ20" s="187"/>
      <c r="OHA20" s="187"/>
      <c r="OHB20" s="187"/>
      <c r="OHC20" s="187"/>
      <c r="OHD20" s="187"/>
      <c r="OHE20" s="187"/>
      <c r="OHF20" s="187"/>
      <c r="OHG20" s="187"/>
      <c r="OHH20" s="187"/>
      <c r="OHI20" s="187"/>
      <c r="OHJ20" s="187"/>
      <c r="OHK20" s="187"/>
      <c r="OHL20" s="187"/>
      <c r="OHM20" s="187"/>
      <c r="OHN20" s="187"/>
      <c r="OHO20" s="187"/>
      <c r="OHP20" s="187"/>
      <c r="OHQ20" s="187"/>
      <c r="OHR20" s="187"/>
      <c r="OHS20" s="187"/>
      <c r="OHT20" s="187"/>
      <c r="OHU20" s="187"/>
      <c r="OHV20" s="187"/>
      <c r="OHW20" s="187"/>
      <c r="OHX20" s="187"/>
      <c r="OHY20" s="187"/>
      <c r="OHZ20" s="187"/>
      <c r="OIA20" s="187"/>
      <c r="OIB20" s="187"/>
      <c r="OIC20" s="187"/>
      <c r="OID20" s="187"/>
      <c r="OIE20" s="187"/>
      <c r="OIF20" s="187"/>
      <c r="OIG20" s="187"/>
      <c r="OIH20" s="187"/>
      <c r="OII20" s="187"/>
      <c r="OIJ20" s="187"/>
      <c r="OIK20" s="187"/>
      <c r="OIL20" s="187"/>
      <c r="OIM20" s="187"/>
      <c r="OIN20" s="187"/>
      <c r="OIO20" s="187"/>
      <c r="OIP20" s="187"/>
      <c r="OIQ20" s="187"/>
      <c r="OIR20" s="187"/>
      <c r="OIS20" s="187"/>
      <c r="OIT20" s="187"/>
      <c r="OIU20" s="187"/>
      <c r="OIV20" s="187"/>
      <c r="OIW20" s="187"/>
      <c r="OIX20" s="187"/>
      <c r="OIY20" s="187"/>
      <c r="OIZ20" s="187"/>
      <c r="OJA20" s="187"/>
      <c r="OJB20" s="187"/>
      <c r="OJC20" s="187"/>
      <c r="OJD20" s="187"/>
      <c r="OJE20" s="187"/>
      <c r="OJF20" s="187"/>
      <c r="OJG20" s="187"/>
      <c r="OJH20" s="187"/>
      <c r="OJI20" s="187"/>
      <c r="OJJ20" s="187"/>
      <c r="OJK20" s="187"/>
      <c r="OJL20" s="187"/>
      <c r="OJM20" s="187"/>
      <c r="OJN20" s="187"/>
      <c r="OJO20" s="187"/>
      <c r="OJP20" s="187"/>
      <c r="OJQ20" s="187"/>
      <c r="OJR20" s="187"/>
      <c r="OJS20" s="187"/>
      <c r="OJT20" s="187"/>
      <c r="OJU20" s="187"/>
      <c r="OJV20" s="187"/>
      <c r="OJW20" s="187"/>
      <c r="OJX20" s="187"/>
      <c r="OJY20" s="187"/>
      <c r="OJZ20" s="187"/>
      <c r="OKA20" s="187"/>
      <c r="OKB20" s="187"/>
      <c r="OKC20" s="187"/>
      <c r="OKD20" s="187"/>
      <c r="OKE20" s="187"/>
      <c r="OKF20" s="187"/>
      <c r="OKG20" s="187"/>
      <c r="OKH20" s="187"/>
      <c r="OKI20" s="187"/>
      <c r="OKJ20" s="187"/>
      <c r="OKK20" s="187"/>
      <c r="OKL20" s="187"/>
      <c r="OKM20" s="187"/>
      <c r="OKN20" s="187"/>
      <c r="OKO20" s="187"/>
      <c r="OKP20" s="187"/>
      <c r="OKQ20" s="187"/>
      <c r="OKR20" s="187"/>
      <c r="OKS20" s="187"/>
      <c r="OKT20" s="187"/>
      <c r="OKU20" s="187"/>
      <c r="OKV20" s="187"/>
      <c r="OKW20" s="187"/>
      <c r="OKX20" s="187"/>
      <c r="OKY20" s="187"/>
      <c r="OKZ20" s="187"/>
      <c r="OLA20" s="187"/>
      <c r="OLB20" s="187"/>
      <c r="OLC20" s="187"/>
      <c r="OLD20" s="187"/>
      <c r="OLE20" s="187"/>
      <c r="OLF20" s="187"/>
      <c r="OLG20" s="187"/>
      <c r="OLH20" s="187"/>
      <c r="OLI20" s="187"/>
      <c r="OLJ20" s="187"/>
      <c r="OLK20" s="187"/>
      <c r="OLL20" s="187"/>
      <c r="OLM20" s="187"/>
      <c r="OLN20" s="187"/>
      <c r="OLO20" s="187"/>
      <c r="OLP20" s="187"/>
      <c r="OLQ20" s="187"/>
      <c r="OLR20" s="187"/>
      <c r="OLS20" s="187"/>
      <c r="OLT20" s="187"/>
      <c r="OLU20" s="187"/>
      <c r="OLV20" s="187"/>
      <c r="OLW20" s="187"/>
      <c r="OLX20" s="187"/>
      <c r="OLY20" s="187"/>
      <c r="OLZ20" s="187"/>
      <c r="OMA20" s="187"/>
      <c r="OMB20" s="187"/>
      <c r="OMC20" s="187"/>
      <c r="OMD20" s="187"/>
      <c r="OME20" s="187"/>
      <c r="OMF20" s="187"/>
      <c r="OMG20" s="187"/>
      <c r="OMH20" s="187"/>
      <c r="OMI20" s="187"/>
      <c r="OMJ20" s="187"/>
      <c r="OMK20" s="187"/>
      <c r="OML20" s="187"/>
      <c r="OMM20" s="187"/>
      <c r="OMN20" s="187"/>
      <c r="OMO20" s="187"/>
      <c r="OMP20" s="187"/>
      <c r="OMQ20" s="187"/>
      <c r="OMR20" s="187"/>
      <c r="OMS20" s="187"/>
      <c r="OMT20" s="187"/>
      <c r="OMU20" s="187"/>
      <c r="OMV20" s="187"/>
      <c r="OMW20" s="187"/>
      <c r="OMX20" s="187"/>
      <c r="OMY20" s="187"/>
      <c r="OMZ20" s="187"/>
      <c r="ONA20" s="187"/>
      <c r="ONB20" s="187"/>
      <c r="ONC20" s="187"/>
      <c r="OND20" s="187"/>
      <c r="ONE20" s="187"/>
      <c r="ONF20" s="187"/>
      <c r="ONG20" s="187"/>
      <c r="ONH20" s="187"/>
      <c r="ONI20" s="187"/>
      <c r="ONJ20" s="187"/>
      <c r="ONK20" s="187"/>
      <c r="ONL20" s="187"/>
      <c r="ONM20" s="187"/>
      <c r="ONN20" s="187"/>
      <c r="ONO20" s="187"/>
      <c r="ONP20" s="187"/>
      <c r="ONQ20" s="187"/>
      <c r="ONR20" s="187"/>
      <c r="ONS20" s="187"/>
      <c r="ONT20" s="187"/>
      <c r="ONU20" s="187"/>
      <c r="ONV20" s="187"/>
      <c r="ONW20" s="187"/>
      <c r="ONX20" s="187"/>
      <c r="ONY20" s="187"/>
      <c r="ONZ20" s="187"/>
      <c r="OOA20" s="187"/>
      <c r="OOB20" s="187"/>
      <c r="OOC20" s="187"/>
      <c r="OOD20" s="187"/>
      <c r="OOE20" s="187"/>
      <c r="OOF20" s="187"/>
      <c r="OOG20" s="187"/>
      <c r="OOH20" s="187"/>
      <c r="OOI20" s="187"/>
      <c r="OOJ20" s="187"/>
      <c r="OOK20" s="187"/>
      <c r="OOL20" s="187"/>
      <c r="OOM20" s="187"/>
      <c r="OON20" s="187"/>
      <c r="OOO20" s="187"/>
      <c r="OOP20" s="187"/>
      <c r="OOQ20" s="187"/>
      <c r="OOR20" s="187"/>
      <c r="OOS20" s="187"/>
      <c r="OOT20" s="187"/>
      <c r="OOU20" s="187"/>
      <c r="OOV20" s="187"/>
      <c r="OOW20" s="187"/>
      <c r="OOX20" s="187"/>
      <c r="OOY20" s="187"/>
      <c r="OOZ20" s="187"/>
      <c r="OPA20" s="187"/>
      <c r="OPB20" s="187"/>
      <c r="OPC20" s="187"/>
      <c r="OPD20" s="187"/>
      <c r="OPE20" s="187"/>
      <c r="OPF20" s="187"/>
      <c r="OPG20" s="187"/>
      <c r="OPH20" s="187"/>
      <c r="OPI20" s="187"/>
      <c r="OPJ20" s="187"/>
      <c r="OPK20" s="187"/>
      <c r="OPL20" s="187"/>
      <c r="OPM20" s="187"/>
      <c r="OPN20" s="187"/>
      <c r="OPO20" s="187"/>
      <c r="OPP20" s="187"/>
      <c r="OPQ20" s="187"/>
      <c r="OPR20" s="187"/>
      <c r="OPS20" s="187"/>
      <c r="OPT20" s="187"/>
      <c r="OPU20" s="187"/>
      <c r="OPV20" s="187"/>
      <c r="OPW20" s="187"/>
      <c r="OPX20" s="187"/>
      <c r="OPY20" s="187"/>
      <c r="OPZ20" s="187"/>
      <c r="OQA20" s="187"/>
      <c r="OQB20" s="187"/>
      <c r="OQC20" s="187"/>
      <c r="OQD20" s="187"/>
      <c r="OQE20" s="187"/>
      <c r="OQF20" s="187"/>
      <c r="OQG20" s="187"/>
      <c r="OQH20" s="187"/>
      <c r="OQI20" s="187"/>
      <c r="OQJ20" s="187"/>
      <c r="OQK20" s="187"/>
      <c r="OQL20" s="187"/>
      <c r="OQM20" s="187"/>
      <c r="OQN20" s="187"/>
      <c r="OQO20" s="187"/>
      <c r="OQP20" s="187"/>
      <c r="OQQ20" s="187"/>
      <c r="OQR20" s="187"/>
      <c r="OQS20" s="187"/>
      <c r="OQT20" s="187"/>
      <c r="OQU20" s="187"/>
      <c r="OQV20" s="187"/>
      <c r="OQW20" s="187"/>
      <c r="OQX20" s="187"/>
      <c r="OQY20" s="187"/>
      <c r="OQZ20" s="187"/>
      <c r="ORA20" s="187"/>
      <c r="ORB20" s="187"/>
      <c r="ORC20" s="187"/>
      <c r="ORD20" s="187"/>
      <c r="ORE20" s="187"/>
      <c r="ORF20" s="187"/>
      <c r="ORG20" s="187"/>
      <c r="ORH20" s="187"/>
      <c r="ORI20" s="187"/>
      <c r="ORJ20" s="187"/>
      <c r="ORK20" s="187"/>
      <c r="ORL20" s="187"/>
      <c r="ORM20" s="187"/>
      <c r="ORN20" s="187"/>
      <c r="ORO20" s="187"/>
      <c r="ORP20" s="187"/>
      <c r="ORQ20" s="187"/>
      <c r="ORR20" s="187"/>
      <c r="ORS20" s="187"/>
      <c r="ORT20" s="187"/>
      <c r="ORU20" s="187"/>
      <c r="ORV20" s="187"/>
      <c r="ORW20" s="187"/>
      <c r="ORX20" s="187"/>
      <c r="ORY20" s="187"/>
      <c r="ORZ20" s="187"/>
      <c r="OSA20" s="187"/>
      <c r="OSB20" s="187"/>
      <c r="OSC20" s="187"/>
      <c r="OSD20" s="187"/>
      <c r="OSE20" s="187"/>
      <c r="OSF20" s="187"/>
      <c r="OSG20" s="187"/>
      <c r="OSH20" s="187"/>
      <c r="OSI20" s="187"/>
      <c r="OSJ20" s="187"/>
      <c r="OSK20" s="187"/>
      <c r="OSL20" s="187"/>
      <c r="OSM20" s="187"/>
      <c r="OSN20" s="187"/>
      <c r="OSO20" s="187"/>
      <c r="OSP20" s="187"/>
      <c r="OSQ20" s="187"/>
      <c r="OSR20" s="187"/>
      <c r="OSS20" s="187"/>
      <c r="OST20" s="187"/>
      <c r="OSU20" s="187"/>
      <c r="OSV20" s="187"/>
      <c r="OSW20" s="187"/>
      <c r="OSX20" s="187"/>
      <c r="OSY20" s="187"/>
      <c r="OSZ20" s="187"/>
      <c r="OTA20" s="187"/>
      <c r="OTB20" s="187"/>
      <c r="OTC20" s="187"/>
      <c r="OTD20" s="187"/>
      <c r="OTE20" s="187"/>
      <c r="OTF20" s="187"/>
      <c r="OTG20" s="187"/>
      <c r="OTH20" s="187"/>
      <c r="OTI20" s="187"/>
      <c r="OTJ20" s="187"/>
      <c r="OTK20" s="187"/>
      <c r="OTL20" s="187"/>
      <c r="OTM20" s="187"/>
      <c r="OTN20" s="187"/>
      <c r="OTO20" s="187"/>
      <c r="OTP20" s="187"/>
      <c r="OTQ20" s="187"/>
      <c r="OTR20" s="187"/>
      <c r="OTS20" s="187"/>
      <c r="OTT20" s="187"/>
      <c r="OTU20" s="187"/>
      <c r="OTV20" s="187"/>
      <c r="OTW20" s="187"/>
      <c r="OTX20" s="187"/>
      <c r="OTY20" s="187"/>
      <c r="OTZ20" s="187"/>
      <c r="OUA20" s="187"/>
      <c r="OUB20" s="187"/>
      <c r="OUC20" s="187"/>
      <c r="OUD20" s="187"/>
      <c r="OUE20" s="187"/>
      <c r="OUF20" s="187"/>
      <c r="OUG20" s="187"/>
      <c r="OUH20" s="187"/>
      <c r="OUI20" s="187"/>
      <c r="OUJ20" s="187"/>
      <c r="OUK20" s="187"/>
      <c r="OUL20" s="187"/>
      <c r="OUM20" s="187"/>
      <c r="OUN20" s="187"/>
      <c r="OUO20" s="187"/>
      <c r="OUP20" s="187"/>
      <c r="OUQ20" s="187"/>
      <c r="OUR20" s="187"/>
      <c r="OUS20" s="187"/>
      <c r="OUT20" s="187"/>
      <c r="OUU20" s="187"/>
      <c r="OUV20" s="187"/>
      <c r="OUW20" s="187"/>
      <c r="OUX20" s="187"/>
      <c r="OUY20" s="187"/>
      <c r="OUZ20" s="187"/>
      <c r="OVA20" s="187"/>
      <c r="OVB20" s="187"/>
      <c r="OVC20" s="187"/>
      <c r="OVD20" s="187"/>
      <c r="OVE20" s="187"/>
      <c r="OVF20" s="187"/>
      <c r="OVG20" s="187"/>
      <c r="OVH20" s="187"/>
      <c r="OVI20" s="187"/>
      <c r="OVJ20" s="187"/>
      <c r="OVK20" s="187"/>
      <c r="OVL20" s="187"/>
      <c r="OVM20" s="187"/>
      <c r="OVN20" s="187"/>
      <c r="OVO20" s="187"/>
      <c r="OVP20" s="187"/>
      <c r="OVQ20" s="187"/>
      <c r="OVR20" s="187"/>
      <c r="OVS20" s="187"/>
      <c r="OVT20" s="187"/>
      <c r="OVU20" s="187"/>
      <c r="OVV20" s="187"/>
      <c r="OVW20" s="187"/>
      <c r="OVX20" s="187"/>
      <c r="OVY20" s="187"/>
      <c r="OVZ20" s="187"/>
      <c r="OWA20" s="187"/>
      <c r="OWB20" s="187"/>
      <c r="OWC20" s="187"/>
      <c r="OWD20" s="187"/>
      <c r="OWE20" s="187"/>
      <c r="OWF20" s="187"/>
      <c r="OWG20" s="187"/>
      <c r="OWH20" s="187"/>
      <c r="OWI20" s="187"/>
      <c r="OWJ20" s="187"/>
      <c r="OWK20" s="187"/>
      <c r="OWL20" s="187"/>
      <c r="OWM20" s="187"/>
      <c r="OWN20" s="187"/>
      <c r="OWO20" s="187"/>
      <c r="OWP20" s="187"/>
      <c r="OWQ20" s="187"/>
      <c r="OWR20" s="187"/>
      <c r="OWS20" s="187"/>
      <c r="OWT20" s="187"/>
      <c r="OWU20" s="187"/>
      <c r="OWV20" s="187"/>
      <c r="OWW20" s="187"/>
      <c r="OWX20" s="187"/>
      <c r="OWY20" s="187"/>
      <c r="OWZ20" s="187"/>
      <c r="OXA20" s="187"/>
      <c r="OXB20" s="187"/>
      <c r="OXC20" s="187"/>
      <c r="OXD20" s="187"/>
      <c r="OXE20" s="187"/>
      <c r="OXF20" s="187"/>
      <c r="OXG20" s="187"/>
      <c r="OXH20" s="187"/>
      <c r="OXI20" s="187"/>
      <c r="OXJ20" s="187"/>
      <c r="OXK20" s="187"/>
      <c r="OXL20" s="187"/>
      <c r="OXM20" s="187"/>
      <c r="OXN20" s="187"/>
      <c r="OXO20" s="187"/>
      <c r="OXP20" s="187"/>
      <c r="OXQ20" s="187"/>
      <c r="OXR20" s="187"/>
      <c r="OXS20" s="187"/>
      <c r="OXT20" s="187"/>
      <c r="OXU20" s="187"/>
      <c r="OXV20" s="187"/>
      <c r="OXW20" s="187"/>
      <c r="OXX20" s="187"/>
      <c r="OXY20" s="187"/>
      <c r="OXZ20" s="187"/>
      <c r="OYA20" s="187"/>
      <c r="OYB20" s="187"/>
      <c r="OYC20" s="187"/>
      <c r="OYD20" s="187"/>
      <c r="OYE20" s="187"/>
      <c r="OYF20" s="187"/>
      <c r="OYG20" s="187"/>
      <c r="OYH20" s="187"/>
      <c r="OYI20" s="187"/>
      <c r="OYJ20" s="187"/>
      <c r="OYK20" s="187"/>
      <c r="OYL20" s="187"/>
      <c r="OYM20" s="187"/>
      <c r="OYN20" s="187"/>
      <c r="OYO20" s="187"/>
      <c r="OYP20" s="187"/>
      <c r="OYQ20" s="187"/>
      <c r="OYR20" s="187"/>
      <c r="OYS20" s="187"/>
      <c r="OYT20" s="187"/>
      <c r="OYU20" s="187"/>
      <c r="OYV20" s="187"/>
      <c r="OYW20" s="187"/>
      <c r="OYX20" s="187"/>
      <c r="OYY20" s="187"/>
      <c r="OYZ20" s="187"/>
      <c r="OZA20" s="187"/>
      <c r="OZB20" s="187"/>
      <c r="OZC20" s="187"/>
      <c r="OZD20" s="187"/>
      <c r="OZE20" s="187"/>
      <c r="OZF20" s="187"/>
      <c r="OZG20" s="187"/>
      <c r="OZH20" s="187"/>
      <c r="OZI20" s="187"/>
      <c r="OZJ20" s="187"/>
      <c r="OZK20" s="187"/>
      <c r="OZL20" s="187"/>
      <c r="OZM20" s="187"/>
      <c r="OZN20" s="187"/>
      <c r="OZO20" s="187"/>
      <c r="OZP20" s="187"/>
      <c r="OZQ20" s="187"/>
      <c r="OZR20" s="187"/>
      <c r="OZS20" s="187"/>
      <c r="OZT20" s="187"/>
      <c r="OZU20" s="187"/>
      <c r="OZV20" s="187"/>
      <c r="OZW20" s="187"/>
      <c r="OZX20" s="187"/>
      <c r="OZY20" s="187"/>
      <c r="OZZ20" s="187"/>
      <c r="PAA20" s="187"/>
      <c r="PAB20" s="187"/>
      <c r="PAC20" s="187"/>
      <c r="PAD20" s="187"/>
      <c r="PAE20" s="187"/>
      <c r="PAF20" s="187"/>
      <c r="PAG20" s="187"/>
      <c r="PAH20" s="187"/>
      <c r="PAI20" s="187"/>
      <c r="PAJ20" s="187"/>
      <c r="PAK20" s="187"/>
      <c r="PAL20" s="187"/>
      <c r="PAM20" s="187"/>
      <c r="PAN20" s="187"/>
      <c r="PAO20" s="187"/>
      <c r="PAP20" s="187"/>
      <c r="PAQ20" s="187"/>
      <c r="PAR20" s="187"/>
      <c r="PAS20" s="187"/>
      <c r="PAT20" s="187"/>
      <c r="PAU20" s="187"/>
      <c r="PAV20" s="187"/>
      <c r="PAW20" s="187"/>
      <c r="PAX20" s="187"/>
      <c r="PAY20" s="187"/>
      <c r="PAZ20" s="187"/>
      <c r="PBA20" s="187"/>
      <c r="PBB20" s="187"/>
      <c r="PBC20" s="187"/>
      <c r="PBD20" s="187"/>
      <c r="PBE20" s="187"/>
      <c r="PBF20" s="187"/>
      <c r="PBG20" s="187"/>
      <c r="PBH20" s="187"/>
      <c r="PBI20" s="187"/>
      <c r="PBJ20" s="187"/>
      <c r="PBK20" s="187"/>
      <c r="PBL20" s="187"/>
      <c r="PBM20" s="187"/>
      <c r="PBN20" s="187"/>
      <c r="PBO20" s="187"/>
      <c r="PBP20" s="187"/>
      <c r="PBQ20" s="187"/>
      <c r="PBR20" s="187"/>
      <c r="PBS20" s="187"/>
      <c r="PBT20" s="187"/>
      <c r="PBU20" s="187"/>
      <c r="PBV20" s="187"/>
      <c r="PBW20" s="187"/>
      <c r="PBX20" s="187"/>
      <c r="PBY20" s="187"/>
      <c r="PBZ20" s="187"/>
      <c r="PCA20" s="187"/>
      <c r="PCB20" s="187"/>
      <c r="PCC20" s="187"/>
      <c r="PCD20" s="187"/>
      <c r="PCE20" s="187"/>
      <c r="PCF20" s="187"/>
      <c r="PCG20" s="187"/>
      <c r="PCH20" s="187"/>
      <c r="PCI20" s="187"/>
      <c r="PCJ20" s="187"/>
      <c r="PCK20" s="187"/>
      <c r="PCL20" s="187"/>
      <c r="PCM20" s="187"/>
      <c r="PCN20" s="187"/>
      <c r="PCO20" s="187"/>
      <c r="PCP20" s="187"/>
      <c r="PCQ20" s="187"/>
      <c r="PCR20" s="187"/>
      <c r="PCS20" s="187"/>
      <c r="PCT20" s="187"/>
      <c r="PCU20" s="187"/>
      <c r="PCV20" s="187"/>
      <c r="PCW20" s="187"/>
      <c r="PCX20" s="187"/>
      <c r="PCY20" s="187"/>
      <c r="PCZ20" s="187"/>
      <c r="PDA20" s="187"/>
      <c r="PDB20" s="187"/>
      <c r="PDC20" s="187"/>
      <c r="PDD20" s="187"/>
      <c r="PDE20" s="187"/>
      <c r="PDF20" s="187"/>
      <c r="PDG20" s="187"/>
      <c r="PDH20" s="187"/>
      <c r="PDI20" s="187"/>
      <c r="PDJ20" s="187"/>
      <c r="PDK20" s="187"/>
      <c r="PDL20" s="187"/>
      <c r="PDM20" s="187"/>
      <c r="PDN20" s="187"/>
      <c r="PDO20" s="187"/>
      <c r="PDP20" s="187"/>
      <c r="PDQ20" s="187"/>
      <c r="PDR20" s="187"/>
      <c r="PDS20" s="187"/>
      <c r="PDT20" s="187"/>
      <c r="PDU20" s="187"/>
      <c r="PDV20" s="187"/>
      <c r="PDW20" s="187"/>
      <c r="PDX20" s="187"/>
      <c r="PDY20" s="187"/>
      <c r="PDZ20" s="187"/>
      <c r="PEA20" s="187"/>
      <c r="PEB20" s="187"/>
      <c r="PEC20" s="187"/>
      <c r="PED20" s="187"/>
      <c r="PEE20" s="187"/>
      <c r="PEF20" s="187"/>
      <c r="PEG20" s="187"/>
      <c r="PEH20" s="187"/>
      <c r="PEI20" s="187"/>
      <c r="PEJ20" s="187"/>
      <c r="PEK20" s="187"/>
      <c r="PEL20" s="187"/>
      <c r="PEM20" s="187"/>
      <c r="PEN20" s="187"/>
      <c r="PEO20" s="187"/>
      <c r="PEP20" s="187"/>
      <c r="PEQ20" s="187"/>
      <c r="PER20" s="187"/>
      <c r="PES20" s="187"/>
      <c r="PET20" s="187"/>
      <c r="PEU20" s="187"/>
      <c r="PEV20" s="187"/>
      <c r="PEW20" s="187"/>
      <c r="PEX20" s="187"/>
      <c r="PEY20" s="187"/>
      <c r="PEZ20" s="187"/>
      <c r="PFA20" s="187"/>
      <c r="PFB20" s="187"/>
      <c r="PFC20" s="187"/>
      <c r="PFD20" s="187"/>
      <c r="PFE20" s="187"/>
      <c r="PFF20" s="187"/>
      <c r="PFG20" s="187"/>
      <c r="PFH20" s="187"/>
      <c r="PFI20" s="187"/>
      <c r="PFJ20" s="187"/>
      <c r="PFK20" s="187"/>
      <c r="PFL20" s="187"/>
      <c r="PFM20" s="187"/>
      <c r="PFN20" s="187"/>
      <c r="PFO20" s="187"/>
      <c r="PFP20" s="187"/>
      <c r="PFQ20" s="187"/>
      <c r="PFR20" s="187"/>
      <c r="PFS20" s="187"/>
      <c r="PFT20" s="187"/>
      <c r="PFU20" s="187"/>
      <c r="PFV20" s="187"/>
      <c r="PFW20" s="187"/>
      <c r="PFX20" s="187"/>
      <c r="PFY20" s="187"/>
      <c r="PFZ20" s="187"/>
      <c r="PGA20" s="187"/>
      <c r="PGB20" s="187"/>
      <c r="PGC20" s="187"/>
      <c r="PGD20" s="187"/>
      <c r="PGE20" s="187"/>
      <c r="PGF20" s="187"/>
      <c r="PGG20" s="187"/>
      <c r="PGH20" s="187"/>
      <c r="PGI20" s="187"/>
      <c r="PGJ20" s="187"/>
      <c r="PGK20" s="187"/>
      <c r="PGL20" s="187"/>
      <c r="PGM20" s="187"/>
      <c r="PGN20" s="187"/>
      <c r="PGO20" s="187"/>
      <c r="PGP20" s="187"/>
      <c r="PGQ20" s="187"/>
      <c r="PGR20" s="187"/>
      <c r="PGS20" s="187"/>
      <c r="PGT20" s="187"/>
      <c r="PGU20" s="187"/>
      <c r="PGV20" s="187"/>
      <c r="PGW20" s="187"/>
      <c r="PGX20" s="187"/>
      <c r="PGY20" s="187"/>
      <c r="PGZ20" s="187"/>
      <c r="PHA20" s="187"/>
      <c r="PHB20" s="187"/>
      <c r="PHC20" s="187"/>
      <c r="PHD20" s="187"/>
      <c r="PHE20" s="187"/>
      <c r="PHF20" s="187"/>
      <c r="PHG20" s="187"/>
      <c r="PHH20" s="187"/>
      <c r="PHI20" s="187"/>
      <c r="PHJ20" s="187"/>
      <c r="PHK20" s="187"/>
      <c r="PHL20" s="187"/>
      <c r="PHM20" s="187"/>
      <c r="PHN20" s="187"/>
      <c r="PHO20" s="187"/>
      <c r="PHP20" s="187"/>
      <c r="PHQ20" s="187"/>
      <c r="PHR20" s="187"/>
      <c r="PHS20" s="187"/>
      <c r="PHT20" s="187"/>
      <c r="PHU20" s="187"/>
      <c r="PHV20" s="187"/>
      <c r="PHW20" s="187"/>
      <c r="PHX20" s="187"/>
      <c r="PHY20" s="187"/>
      <c r="PHZ20" s="187"/>
      <c r="PIA20" s="187"/>
      <c r="PIB20" s="187"/>
      <c r="PIC20" s="187"/>
      <c r="PID20" s="187"/>
      <c r="PIE20" s="187"/>
      <c r="PIF20" s="187"/>
      <c r="PIG20" s="187"/>
      <c r="PIH20" s="187"/>
      <c r="PII20" s="187"/>
      <c r="PIJ20" s="187"/>
      <c r="PIK20" s="187"/>
      <c r="PIL20" s="187"/>
      <c r="PIM20" s="187"/>
      <c r="PIN20" s="187"/>
      <c r="PIO20" s="187"/>
      <c r="PIP20" s="187"/>
      <c r="PIQ20" s="187"/>
      <c r="PIR20" s="187"/>
      <c r="PIS20" s="187"/>
      <c r="PIT20" s="187"/>
      <c r="PIU20" s="187"/>
      <c r="PIV20" s="187"/>
      <c r="PIW20" s="187"/>
      <c r="PIX20" s="187"/>
      <c r="PIY20" s="187"/>
      <c r="PIZ20" s="187"/>
      <c r="PJA20" s="187"/>
      <c r="PJB20" s="187"/>
      <c r="PJC20" s="187"/>
      <c r="PJD20" s="187"/>
      <c r="PJE20" s="187"/>
      <c r="PJF20" s="187"/>
      <c r="PJG20" s="187"/>
      <c r="PJH20" s="187"/>
      <c r="PJI20" s="187"/>
      <c r="PJJ20" s="187"/>
      <c r="PJK20" s="187"/>
      <c r="PJL20" s="187"/>
      <c r="PJM20" s="187"/>
      <c r="PJN20" s="187"/>
      <c r="PJO20" s="187"/>
      <c r="PJP20" s="187"/>
      <c r="PJQ20" s="187"/>
      <c r="PJR20" s="187"/>
      <c r="PJS20" s="187"/>
      <c r="PJT20" s="187"/>
      <c r="PJU20" s="187"/>
      <c r="PJV20" s="187"/>
      <c r="PJW20" s="187"/>
      <c r="PJX20" s="187"/>
      <c r="PJY20" s="187"/>
      <c r="PJZ20" s="187"/>
      <c r="PKA20" s="187"/>
      <c r="PKB20" s="187"/>
      <c r="PKC20" s="187"/>
      <c r="PKD20" s="187"/>
      <c r="PKE20" s="187"/>
      <c r="PKF20" s="187"/>
      <c r="PKG20" s="187"/>
      <c r="PKH20" s="187"/>
      <c r="PKI20" s="187"/>
      <c r="PKJ20" s="187"/>
      <c r="PKK20" s="187"/>
      <c r="PKL20" s="187"/>
      <c r="PKM20" s="187"/>
      <c r="PKN20" s="187"/>
      <c r="PKO20" s="187"/>
      <c r="PKP20" s="187"/>
      <c r="PKQ20" s="187"/>
      <c r="PKR20" s="187"/>
      <c r="PKS20" s="187"/>
      <c r="PKT20" s="187"/>
      <c r="PKU20" s="187"/>
      <c r="PKV20" s="187"/>
      <c r="PKW20" s="187"/>
      <c r="PKX20" s="187"/>
      <c r="PKY20" s="187"/>
      <c r="PKZ20" s="187"/>
      <c r="PLA20" s="187"/>
      <c r="PLB20" s="187"/>
      <c r="PLC20" s="187"/>
      <c r="PLD20" s="187"/>
      <c r="PLE20" s="187"/>
      <c r="PLF20" s="187"/>
      <c r="PLG20" s="187"/>
      <c r="PLH20" s="187"/>
      <c r="PLI20" s="187"/>
      <c r="PLJ20" s="187"/>
      <c r="PLK20" s="187"/>
      <c r="PLL20" s="187"/>
      <c r="PLM20" s="187"/>
      <c r="PLN20" s="187"/>
      <c r="PLO20" s="187"/>
      <c r="PLP20" s="187"/>
      <c r="PLQ20" s="187"/>
      <c r="PLR20" s="187"/>
      <c r="PLS20" s="187"/>
      <c r="PLT20" s="187"/>
      <c r="PLU20" s="187"/>
      <c r="PLV20" s="187"/>
      <c r="PLW20" s="187"/>
      <c r="PLX20" s="187"/>
      <c r="PLY20" s="187"/>
      <c r="PLZ20" s="187"/>
      <c r="PMA20" s="187"/>
      <c r="PMB20" s="187"/>
      <c r="PMC20" s="187"/>
      <c r="PMD20" s="187"/>
      <c r="PME20" s="187"/>
      <c r="PMF20" s="187"/>
      <c r="PMG20" s="187"/>
      <c r="PMH20" s="187"/>
      <c r="PMI20" s="187"/>
      <c r="PMJ20" s="187"/>
      <c r="PMK20" s="187"/>
      <c r="PML20" s="187"/>
      <c r="PMM20" s="187"/>
      <c r="PMN20" s="187"/>
      <c r="PMO20" s="187"/>
      <c r="PMP20" s="187"/>
      <c r="PMQ20" s="187"/>
      <c r="PMR20" s="187"/>
      <c r="PMS20" s="187"/>
      <c r="PMT20" s="187"/>
      <c r="PMU20" s="187"/>
      <c r="PMV20" s="187"/>
      <c r="PMW20" s="187"/>
      <c r="PMX20" s="187"/>
      <c r="PMY20" s="187"/>
      <c r="PMZ20" s="187"/>
      <c r="PNA20" s="187"/>
      <c r="PNB20" s="187"/>
      <c r="PNC20" s="187"/>
      <c r="PND20" s="187"/>
      <c r="PNE20" s="187"/>
      <c r="PNF20" s="187"/>
      <c r="PNG20" s="187"/>
      <c r="PNH20" s="187"/>
      <c r="PNI20" s="187"/>
      <c r="PNJ20" s="187"/>
      <c r="PNK20" s="187"/>
      <c r="PNL20" s="187"/>
      <c r="PNM20" s="187"/>
      <c r="PNN20" s="187"/>
      <c r="PNO20" s="187"/>
      <c r="PNP20" s="187"/>
      <c r="PNQ20" s="187"/>
      <c r="PNR20" s="187"/>
      <c r="PNS20" s="187"/>
      <c r="PNT20" s="187"/>
      <c r="PNU20" s="187"/>
      <c r="PNV20" s="187"/>
      <c r="PNW20" s="187"/>
      <c r="PNX20" s="187"/>
      <c r="PNY20" s="187"/>
      <c r="PNZ20" s="187"/>
      <c r="POA20" s="187"/>
      <c r="POB20" s="187"/>
      <c r="POC20" s="187"/>
      <c r="POD20" s="187"/>
      <c r="POE20" s="187"/>
      <c r="POF20" s="187"/>
      <c r="POG20" s="187"/>
      <c r="POH20" s="187"/>
      <c r="POI20" s="187"/>
      <c r="POJ20" s="187"/>
      <c r="POK20" s="187"/>
      <c r="POL20" s="187"/>
      <c r="POM20" s="187"/>
      <c r="PON20" s="187"/>
      <c r="POO20" s="187"/>
      <c r="POP20" s="187"/>
      <c r="POQ20" s="187"/>
      <c r="POR20" s="187"/>
      <c r="POS20" s="187"/>
      <c r="POT20" s="187"/>
      <c r="POU20" s="187"/>
      <c r="POV20" s="187"/>
      <c r="POW20" s="187"/>
      <c r="POX20" s="187"/>
      <c r="POY20" s="187"/>
      <c r="POZ20" s="187"/>
      <c r="PPA20" s="187"/>
      <c r="PPB20" s="187"/>
      <c r="PPC20" s="187"/>
      <c r="PPD20" s="187"/>
      <c r="PPE20" s="187"/>
      <c r="PPF20" s="187"/>
      <c r="PPG20" s="187"/>
      <c r="PPH20" s="187"/>
      <c r="PPI20" s="187"/>
      <c r="PPJ20" s="187"/>
      <c r="PPK20" s="187"/>
      <c r="PPL20" s="187"/>
      <c r="PPM20" s="187"/>
      <c r="PPN20" s="187"/>
      <c r="PPO20" s="187"/>
      <c r="PPP20" s="187"/>
      <c r="PPQ20" s="187"/>
      <c r="PPR20" s="187"/>
      <c r="PPS20" s="187"/>
      <c r="PPT20" s="187"/>
      <c r="PPU20" s="187"/>
      <c r="PPV20" s="187"/>
      <c r="PPW20" s="187"/>
      <c r="PPX20" s="187"/>
      <c r="PPY20" s="187"/>
      <c r="PPZ20" s="187"/>
      <c r="PQA20" s="187"/>
      <c r="PQB20" s="187"/>
      <c r="PQC20" s="187"/>
      <c r="PQD20" s="187"/>
      <c r="PQE20" s="187"/>
      <c r="PQF20" s="187"/>
      <c r="PQG20" s="187"/>
      <c r="PQH20" s="187"/>
      <c r="PQI20" s="187"/>
      <c r="PQJ20" s="187"/>
      <c r="PQK20" s="187"/>
      <c r="PQL20" s="187"/>
      <c r="PQM20" s="187"/>
      <c r="PQN20" s="187"/>
      <c r="PQO20" s="187"/>
      <c r="PQP20" s="187"/>
      <c r="PQQ20" s="187"/>
      <c r="PQR20" s="187"/>
      <c r="PQS20" s="187"/>
      <c r="PQT20" s="187"/>
      <c r="PQU20" s="187"/>
      <c r="PQV20" s="187"/>
      <c r="PQW20" s="187"/>
      <c r="PQX20" s="187"/>
      <c r="PQY20" s="187"/>
      <c r="PQZ20" s="187"/>
      <c r="PRA20" s="187"/>
      <c r="PRB20" s="187"/>
      <c r="PRC20" s="187"/>
      <c r="PRD20" s="187"/>
      <c r="PRE20" s="187"/>
      <c r="PRF20" s="187"/>
      <c r="PRG20" s="187"/>
      <c r="PRH20" s="187"/>
      <c r="PRI20" s="187"/>
      <c r="PRJ20" s="187"/>
      <c r="PRK20" s="187"/>
      <c r="PRL20" s="187"/>
      <c r="PRM20" s="187"/>
      <c r="PRN20" s="187"/>
      <c r="PRO20" s="187"/>
      <c r="PRP20" s="187"/>
      <c r="PRQ20" s="187"/>
      <c r="PRR20" s="187"/>
      <c r="PRS20" s="187"/>
      <c r="PRT20" s="187"/>
      <c r="PRU20" s="187"/>
      <c r="PRV20" s="187"/>
      <c r="PRW20" s="187"/>
      <c r="PRX20" s="187"/>
      <c r="PRY20" s="187"/>
      <c r="PRZ20" s="187"/>
      <c r="PSA20" s="187"/>
      <c r="PSB20" s="187"/>
      <c r="PSC20" s="187"/>
      <c r="PSD20" s="187"/>
      <c r="PSE20" s="187"/>
      <c r="PSF20" s="187"/>
      <c r="PSG20" s="187"/>
      <c r="PSH20" s="187"/>
      <c r="PSI20" s="187"/>
      <c r="PSJ20" s="187"/>
      <c r="PSK20" s="187"/>
      <c r="PSL20" s="187"/>
      <c r="PSM20" s="187"/>
      <c r="PSN20" s="187"/>
      <c r="PSO20" s="187"/>
      <c r="PSP20" s="187"/>
      <c r="PSQ20" s="187"/>
      <c r="PSR20" s="187"/>
      <c r="PSS20" s="187"/>
      <c r="PST20" s="187"/>
      <c r="PSU20" s="187"/>
      <c r="PSV20" s="187"/>
      <c r="PSW20" s="187"/>
      <c r="PSX20" s="187"/>
      <c r="PSY20" s="187"/>
      <c r="PSZ20" s="187"/>
      <c r="PTA20" s="187"/>
      <c r="PTB20" s="187"/>
      <c r="PTC20" s="187"/>
      <c r="PTD20" s="187"/>
      <c r="PTE20" s="187"/>
      <c r="PTF20" s="187"/>
      <c r="PTG20" s="187"/>
      <c r="PTH20" s="187"/>
      <c r="PTI20" s="187"/>
      <c r="PTJ20" s="187"/>
      <c r="PTK20" s="187"/>
      <c r="PTL20" s="187"/>
      <c r="PTM20" s="187"/>
      <c r="PTN20" s="187"/>
      <c r="PTO20" s="187"/>
      <c r="PTP20" s="187"/>
      <c r="PTQ20" s="187"/>
      <c r="PTR20" s="187"/>
      <c r="PTS20" s="187"/>
      <c r="PTT20" s="187"/>
      <c r="PTU20" s="187"/>
      <c r="PTV20" s="187"/>
      <c r="PTW20" s="187"/>
      <c r="PTX20" s="187"/>
      <c r="PTY20" s="187"/>
      <c r="PTZ20" s="187"/>
      <c r="PUA20" s="187"/>
      <c r="PUB20" s="187"/>
      <c r="PUC20" s="187"/>
      <c r="PUD20" s="187"/>
      <c r="PUE20" s="187"/>
      <c r="PUF20" s="187"/>
      <c r="PUG20" s="187"/>
      <c r="PUH20" s="187"/>
      <c r="PUI20" s="187"/>
      <c r="PUJ20" s="187"/>
      <c r="PUK20" s="187"/>
      <c r="PUL20" s="187"/>
      <c r="PUM20" s="187"/>
      <c r="PUN20" s="187"/>
      <c r="PUO20" s="187"/>
      <c r="PUP20" s="187"/>
      <c r="PUQ20" s="187"/>
      <c r="PUR20" s="187"/>
      <c r="PUS20" s="187"/>
      <c r="PUT20" s="187"/>
      <c r="PUU20" s="187"/>
      <c r="PUV20" s="187"/>
      <c r="PUW20" s="187"/>
      <c r="PUX20" s="187"/>
      <c r="PUY20" s="187"/>
      <c r="PUZ20" s="187"/>
      <c r="PVA20" s="187"/>
      <c r="PVB20" s="187"/>
      <c r="PVC20" s="187"/>
      <c r="PVD20" s="187"/>
      <c r="PVE20" s="187"/>
      <c r="PVF20" s="187"/>
      <c r="PVG20" s="187"/>
      <c r="PVH20" s="187"/>
      <c r="PVI20" s="187"/>
      <c r="PVJ20" s="187"/>
      <c r="PVK20" s="187"/>
      <c r="PVL20" s="187"/>
      <c r="PVM20" s="187"/>
      <c r="PVN20" s="187"/>
      <c r="PVO20" s="187"/>
      <c r="PVP20" s="187"/>
      <c r="PVQ20" s="187"/>
      <c r="PVR20" s="187"/>
      <c r="PVS20" s="187"/>
      <c r="PVT20" s="187"/>
      <c r="PVU20" s="187"/>
      <c r="PVV20" s="187"/>
      <c r="PVW20" s="187"/>
      <c r="PVX20" s="187"/>
      <c r="PVY20" s="187"/>
      <c r="PVZ20" s="187"/>
      <c r="PWA20" s="187"/>
      <c r="PWB20" s="187"/>
      <c r="PWC20" s="187"/>
      <c r="PWD20" s="187"/>
      <c r="PWE20" s="187"/>
      <c r="PWF20" s="187"/>
      <c r="PWG20" s="187"/>
      <c r="PWH20" s="187"/>
      <c r="PWI20" s="187"/>
      <c r="PWJ20" s="187"/>
      <c r="PWK20" s="187"/>
      <c r="PWL20" s="187"/>
      <c r="PWM20" s="187"/>
      <c r="PWN20" s="187"/>
      <c r="PWO20" s="187"/>
      <c r="PWP20" s="187"/>
      <c r="PWQ20" s="187"/>
      <c r="PWR20" s="187"/>
      <c r="PWS20" s="187"/>
      <c r="PWT20" s="187"/>
      <c r="PWU20" s="187"/>
      <c r="PWV20" s="187"/>
      <c r="PWW20" s="187"/>
      <c r="PWX20" s="187"/>
      <c r="PWY20" s="187"/>
      <c r="PWZ20" s="187"/>
      <c r="PXA20" s="187"/>
      <c r="PXB20" s="187"/>
      <c r="PXC20" s="187"/>
      <c r="PXD20" s="187"/>
      <c r="PXE20" s="187"/>
      <c r="PXF20" s="187"/>
      <c r="PXG20" s="187"/>
      <c r="PXH20" s="187"/>
      <c r="PXI20" s="187"/>
      <c r="PXJ20" s="187"/>
      <c r="PXK20" s="187"/>
      <c r="PXL20" s="187"/>
      <c r="PXM20" s="187"/>
      <c r="PXN20" s="187"/>
      <c r="PXO20" s="187"/>
      <c r="PXP20" s="187"/>
      <c r="PXQ20" s="187"/>
      <c r="PXR20" s="187"/>
      <c r="PXS20" s="187"/>
      <c r="PXT20" s="187"/>
      <c r="PXU20" s="187"/>
      <c r="PXV20" s="187"/>
      <c r="PXW20" s="187"/>
      <c r="PXX20" s="187"/>
      <c r="PXY20" s="187"/>
      <c r="PXZ20" s="187"/>
      <c r="PYA20" s="187"/>
      <c r="PYB20" s="187"/>
      <c r="PYC20" s="187"/>
      <c r="PYD20" s="187"/>
      <c r="PYE20" s="187"/>
      <c r="PYF20" s="187"/>
      <c r="PYG20" s="187"/>
      <c r="PYH20" s="187"/>
      <c r="PYI20" s="187"/>
      <c r="PYJ20" s="187"/>
      <c r="PYK20" s="187"/>
      <c r="PYL20" s="187"/>
      <c r="PYM20" s="187"/>
      <c r="PYN20" s="187"/>
      <c r="PYO20" s="187"/>
      <c r="PYP20" s="187"/>
      <c r="PYQ20" s="187"/>
      <c r="PYR20" s="187"/>
      <c r="PYS20" s="187"/>
      <c r="PYT20" s="187"/>
      <c r="PYU20" s="187"/>
      <c r="PYV20" s="187"/>
      <c r="PYW20" s="187"/>
      <c r="PYX20" s="187"/>
      <c r="PYY20" s="187"/>
      <c r="PYZ20" s="187"/>
      <c r="PZA20" s="187"/>
      <c r="PZB20" s="187"/>
      <c r="PZC20" s="187"/>
      <c r="PZD20" s="187"/>
      <c r="PZE20" s="187"/>
      <c r="PZF20" s="187"/>
      <c r="PZG20" s="187"/>
      <c r="PZH20" s="187"/>
      <c r="PZI20" s="187"/>
      <c r="PZJ20" s="187"/>
      <c r="PZK20" s="187"/>
      <c r="PZL20" s="187"/>
      <c r="PZM20" s="187"/>
      <c r="PZN20" s="187"/>
      <c r="PZO20" s="187"/>
      <c r="PZP20" s="187"/>
      <c r="PZQ20" s="187"/>
      <c r="PZR20" s="187"/>
      <c r="PZS20" s="187"/>
      <c r="PZT20" s="187"/>
      <c r="PZU20" s="187"/>
      <c r="PZV20" s="187"/>
      <c r="PZW20" s="187"/>
      <c r="PZX20" s="187"/>
      <c r="PZY20" s="187"/>
      <c r="PZZ20" s="187"/>
      <c r="QAA20" s="187"/>
      <c r="QAB20" s="187"/>
      <c r="QAC20" s="187"/>
      <c r="QAD20" s="187"/>
      <c r="QAE20" s="187"/>
      <c r="QAF20" s="187"/>
      <c r="QAG20" s="187"/>
      <c r="QAH20" s="187"/>
      <c r="QAI20" s="187"/>
      <c r="QAJ20" s="187"/>
      <c r="QAK20" s="187"/>
      <c r="QAL20" s="187"/>
      <c r="QAM20" s="187"/>
      <c r="QAN20" s="187"/>
      <c r="QAO20" s="187"/>
      <c r="QAP20" s="187"/>
      <c r="QAQ20" s="187"/>
      <c r="QAR20" s="187"/>
      <c r="QAS20" s="187"/>
      <c r="QAT20" s="187"/>
      <c r="QAU20" s="187"/>
      <c r="QAV20" s="187"/>
      <c r="QAW20" s="187"/>
      <c r="QAX20" s="187"/>
      <c r="QAY20" s="187"/>
      <c r="QAZ20" s="187"/>
      <c r="QBA20" s="187"/>
      <c r="QBB20" s="187"/>
      <c r="QBC20" s="187"/>
      <c r="QBD20" s="187"/>
      <c r="QBE20" s="187"/>
      <c r="QBF20" s="187"/>
      <c r="QBG20" s="187"/>
      <c r="QBH20" s="187"/>
      <c r="QBI20" s="187"/>
      <c r="QBJ20" s="187"/>
      <c r="QBK20" s="187"/>
      <c r="QBL20" s="187"/>
      <c r="QBM20" s="187"/>
      <c r="QBN20" s="187"/>
      <c r="QBO20" s="187"/>
      <c r="QBP20" s="187"/>
      <c r="QBQ20" s="187"/>
      <c r="QBR20" s="187"/>
      <c r="QBS20" s="187"/>
      <c r="QBT20" s="187"/>
      <c r="QBU20" s="187"/>
      <c r="QBV20" s="187"/>
      <c r="QBW20" s="187"/>
      <c r="QBX20" s="187"/>
      <c r="QBY20" s="187"/>
      <c r="QBZ20" s="187"/>
      <c r="QCA20" s="187"/>
      <c r="QCB20" s="187"/>
      <c r="QCC20" s="187"/>
      <c r="QCD20" s="187"/>
      <c r="QCE20" s="187"/>
      <c r="QCF20" s="187"/>
      <c r="QCG20" s="187"/>
      <c r="QCH20" s="187"/>
      <c r="QCI20" s="187"/>
      <c r="QCJ20" s="187"/>
      <c r="QCK20" s="187"/>
      <c r="QCL20" s="187"/>
      <c r="QCM20" s="187"/>
      <c r="QCN20" s="187"/>
      <c r="QCO20" s="187"/>
      <c r="QCP20" s="187"/>
      <c r="QCQ20" s="187"/>
      <c r="QCR20" s="187"/>
      <c r="QCS20" s="187"/>
      <c r="QCT20" s="187"/>
      <c r="QCU20" s="187"/>
      <c r="QCV20" s="187"/>
      <c r="QCW20" s="187"/>
      <c r="QCX20" s="187"/>
      <c r="QCY20" s="187"/>
      <c r="QCZ20" s="187"/>
      <c r="QDA20" s="187"/>
      <c r="QDB20" s="187"/>
      <c r="QDC20" s="187"/>
      <c r="QDD20" s="187"/>
      <c r="QDE20" s="187"/>
      <c r="QDF20" s="187"/>
      <c r="QDG20" s="187"/>
      <c r="QDH20" s="187"/>
      <c r="QDI20" s="187"/>
      <c r="QDJ20" s="187"/>
      <c r="QDK20" s="187"/>
      <c r="QDL20" s="187"/>
      <c r="QDM20" s="187"/>
      <c r="QDN20" s="187"/>
      <c r="QDO20" s="187"/>
      <c r="QDP20" s="187"/>
      <c r="QDQ20" s="187"/>
      <c r="QDR20" s="187"/>
      <c r="QDS20" s="187"/>
      <c r="QDT20" s="187"/>
      <c r="QDU20" s="187"/>
      <c r="QDV20" s="187"/>
      <c r="QDW20" s="187"/>
      <c r="QDX20" s="187"/>
      <c r="QDY20" s="187"/>
      <c r="QDZ20" s="187"/>
      <c r="QEA20" s="187"/>
      <c r="QEB20" s="187"/>
      <c r="QEC20" s="187"/>
      <c r="QED20" s="187"/>
      <c r="QEE20" s="187"/>
      <c r="QEF20" s="187"/>
      <c r="QEG20" s="187"/>
      <c r="QEH20" s="187"/>
      <c r="QEI20" s="187"/>
      <c r="QEJ20" s="187"/>
      <c r="QEK20" s="187"/>
      <c r="QEL20" s="187"/>
      <c r="QEM20" s="187"/>
      <c r="QEN20" s="187"/>
      <c r="QEO20" s="187"/>
      <c r="QEP20" s="187"/>
      <c r="QEQ20" s="187"/>
      <c r="QER20" s="187"/>
      <c r="QES20" s="187"/>
      <c r="QET20" s="187"/>
      <c r="QEU20" s="187"/>
      <c r="QEV20" s="187"/>
      <c r="QEW20" s="187"/>
      <c r="QEX20" s="187"/>
      <c r="QEY20" s="187"/>
      <c r="QEZ20" s="187"/>
      <c r="QFA20" s="187"/>
      <c r="QFB20" s="187"/>
      <c r="QFC20" s="187"/>
      <c r="QFD20" s="187"/>
      <c r="QFE20" s="187"/>
      <c r="QFF20" s="187"/>
      <c r="QFG20" s="187"/>
      <c r="QFH20" s="187"/>
      <c r="QFI20" s="187"/>
      <c r="QFJ20" s="187"/>
      <c r="QFK20" s="187"/>
      <c r="QFL20" s="187"/>
      <c r="QFM20" s="187"/>
      <c r="QFN20" s="187"/>
      <c r="QFO20" s="187"/>
      <c r="QFP20" s="187"/>
      <c r="QFQ20" s="187"/>
      <c r="QFR20" s="187"/>
      <c r="QFS20" s="187"/>
      <c r="QFT20" s="187"/>
      <c r="QFU20" s="187"/>
      <c r="QFV20" s="187"/>
      <c r="QFW20" s="187"/>
      <c r="QFX20" s="187"/>
      <c r="QFY20" s="187"/>
      <c r="QFZ20" s="187"/>
      <c r="QGA20" s="187"/>
      <c r="QGB20" s="187"/>
      <c r="QGC20" s="187"/>
      <c r="QGD20" s="187"/>
      <c r="QGE20" s="187"/>
      <c r="QGF20" s="187"/>
      <c r="QGG20" s="187"/>
      <c r="QGH20" s="187"/>
      <c r="QGI20" s="187"/>
      <c r="QGJ20" s="187"/>
      <c r="QGK20" s="187"/>
      <c r="QGL20" s="187"/>
      <c r="QGM20" s="187"/>
      <c r="QGN20" s="187"/>
      <c r="QGO20" s="187"/>
      <c r="QGP20" s="187"/>
      <c r="QGQ20" s="187"/>
      <c r="QGR20" s="187"/>
      <c r="QGS20" s="187"/>
      <c r="QGT20" s="187"/>
      <c r="QGU20" s="187"/>
      <c r="QGV20" s="187"/>
      <c r="QGW20" s="187"/>
      <c r="QGX20" s="187"/>
      <c r="QGY20" s="187"/>
      <c r="QGZ20" s="187"/>
      <c r="QHA20" s="187"/>
      <c r="QHB20" s="187"/>
      <c r="QHC20" s="187"/>
      <c r="QHD20" s="187"/>
      <c r="QHE20" s="187"/>
      <c r="QHF20" s="187"/>
      <c r="QHG20" s="187"/>
      <c r="QHH20" s="187"/>
      <c r="QHI20" s="187"/>
      <c r="QHJ20" s="187"/>
      <c r="QHK20" s="187"/>
      <c r="QHL20" s="187"/>
      <c r="QHM20" s="187"/>
      <c r="QHN20" s="187"/>
      <c r="QHO20" s="187"/>
      <c r="QHP20" s="187"/>
      <c r="QHQ20" s="187"/>
      <c r="QHR20" s="187"/>
      <c r="QHS20" s="187"/>
      <c r="QHT20" s="187"/>
      <c r="QHU20" s="187"/>
      <c r="QHV20" s="187"/>
      <c r="QHW20" s="187"/>
      <c r="QHX20" s="187"/>
      <c r="QHY20" s="187"/>
      <c r="QHZ20" s="187"/>
      <c r="QIA20" s="187"/>
      <c r="QIB20" s="187"/>
      <c r="QIC20" s="187"/>
      <c r="QID20" s="187"/>
      <c r="QIE20" s="187"/>
      <c r="QIF20" s="187"/>
      <c r="QIG20" s="187"/>
      <c r="QIH20" s="187"/>
      <c r="QII20" s="187"/>
      <c r="QIJ20" s="187"/>
      <c r="QIK20" s="187"/>
      <c r="QIL20" s="187"/>
      <c r="QIM20" s="187"/>
      <c r="QIN20" s="187"/>
      <c r="QIO20" s="187"/>
      <c r="QIP20" s="187"/>
      <c r="QIQ20" s="187"/>
      <c r="QIR20" s="187"/>
      <c r="QIS20" s="187"/>
      <c r="QIT20" s="187"/>
      <c r="QIU20" s="187"/>
      <c r="QIV20" s="187"/>
      <c r="QIW20" s="187"/>
      <c r="QIX20" s="187"/>
      <c r="QIY20" s="187"/>
      <c r="QIZ20" s="187"/>
      <c r="QJA20" s="187"/>
      <c r="QJB20" s="187"/>
      <c r="QJC20" s="187"/>
      <c r="QJD20" s="187"/>
      <c r="QJE20" s="187"/>
      <c r="QJF20" s="187"/>
      <c r="QJG20" s="187"/>
      <c r="QJH20" s="187"/>
      <c r="QJI20" s="187"/>
      <c r="QJJ20" s="187"/>
      <c r="QJK20" s="187"/>
      <c r="QJL20" s="187"/>
      <c r="QJM20" s="187"/>
      <c r="QJN20" s="187"/>
      <c r="QJO20" s="187"/>
      <c r="QJP20" s="187"/>
      <c r="QJQ20" s="187"/>
      <c r="QJR20" s="187"/>
      <c r="QJS20" s="187"/>
      <c r="QJT20" s="187"/>
      <c r="QJU20" s="187"/>
      <c r="QJV20" s="187"/>
      <c r="QJW20" s="187"/>
      <c r="QJX20" s="187"/>
      <c r="QJY20" s="187"/>
      <c r="QJZ20" s="187"/>
      <c r="QKA20" s="187"/>
      <c r="QKB20" s="187"/>
      <c r="QKC20" s="187"/>
      <c r="QKD20" s="187"/>
      <c r="QKE20" s="187"/>
      <c r="QKF20" s="187"/>
      <c r="QKG20" s="187"/>
      <c r="QKH20" s="187"/>
      <c r="QKI20" s="187"/>
      <c r="QKJ20" s="187"/>
      <c r="QKK20" s="187"/>
      <c r="QKL20" s="187"/>
      <c r="QKM20" s="187"/>
      <c r="QKN20" s="187"/>
      <c r="QKO20" s="187"/>
      <c r="QKP20" s="187"/>
      <c r="QKQ20" s="187"/>
      <c r="QKR20" s="187"/>
      <c r="QKS20" s="187"/>
      <c r="QKT20" s="187"/>
      <c r="QKU20" s="187"/>
      <c r="QKV20" s="187"/>
      <c r="QKW20" s="187"/>
      <c r="QKX20" s="187"/>
      <c r="QKY20" s="187"/>
      <c r="QKZ20" s="187"/>
      <c r="QLA20" s="187"/>
      <c r="QLB20" s="187"/>
      <c r="QLC20" s="187"/>
      <c r="QLD20" s="187"/>
      <c r="QLE20" s="187"/>
      <c r="QLF20" s="187"/>
      <c r="QLG20" s="187"/>
      <c r="QLH20" s="187"/>
      <c r="QLI20" s="187"/>
      <c r="QLJ20" s="187"/>
      <c r="QLK20" s="187"/>
      <c r="QLL20" s="187"/>
      <c r="QLM20" s="187"/>
      <c r="QLN20" s="187"/>
      <c r="QLO20" s="187"/>
      <c r="QLP20" s="187"/>
      <c r="QLQ20" s="187"/>
      <c r="QLR20" s="187"/>
      <c r="QLS20" s="187"/>
      <c r="QLT20" s="187"/>
      <c r="QLU20" s="187"/>
      <c r="QLV20" s="187"/>
      <c r="QLW20" s="187"/>
      <c r="QLX20" s="187"/>
      <c r="QLY20" s="187"/>
      <c r="QLZ20" s="187"/>
      <c r="QMA20" s="187"/>
      <c r="QMB20" s="187"/>
      <c r="QMC20" s="187"/>
      <c r="QMD20" s="187"/>
      <c r="QME20" s="187"/>
      <c r="QMF20" s="187"/>
      <c r="QMG20" s="187"/>
      <c r="QMH20" s="187"/>
      <c r="QMI20" s="187"/>
      <c r="QMJ20" s="187"/>
      <c r="QMK20" s="187"/>
      <c r="QML20" s="187"/>
      <c r="QMM20" s="187"/>
      <c r="QMN20" s="187"/>
      <c r="QMO20" s="187"/>
      <c r="QMP20" s="187"/>
      <c r="QMQ20" s="187"/>
      <c r="QMR20" s="187"/>
      <c r="QMS20" s="187"/>
      <c r="QMT20" s="187"/>
      <c r="QMU20" s="187"/>
      <c r="QMV20" s="187"/>
      <c r="QMW20" s="187"/>
      <c r="QMX20" s="187"/>
      <c r="QMY20" s="187"/>
      <c r="QMZ20" s="187"/>
      <c r="QNA20" s="187"/>
      <c r="QNB20" s="187"/>
      <c r="QNC20" s="187"/>
      <c r="QND20" s="187"/>
      <c r="QNE20" s="187"/>
      <c r="QNF20" s="187"/>
      <c r="QNG20" s="187"/>
      <c r="QNH20" s="187"/>
      <c r="QNI20" s="187"/>
      <c r="QNJ20" s="187"/>
      <c r="QNK20" s="187"/>
      <c r="QNL20" s="187"/>
      <c r="QNM20" s="187"/>
      <c r="QNN20" s="187"/>
      <c r="QNO20" s="187"/>
      <c r="QNP20" s="187"/>
      <c r="QNQ20" s="187"/>
      <c r="QNR20" s="187"/>
      <c r="QNS20" s="187"/>
      <c r="QNT20" s="187"/>
      <c r="QNU20" s="187"/>
      <c r="QNV20" s="187"/>
      <c r="QNW20" s="187"/>
      <c r="QNX20" s="187"/>
      <c r="QNY20" s="187"/>
      <c r="QNZ20" s="187"/>
      <c r="QOA20" s="187"/>
      <c r="QOB20" s="187"/>
      <c r="QOC20" s="187"/>
      <c r="QOD20" s="187"/>
      <c r="QOE20" s="187"/>
      <c r="QOF20" s="187"/>
      <c r="QOG20" s="187"/>
      <c r="QOH20" s="187"/>
      <c r="QOI20" s="187"/>
      <c r="QOJ20" s="187"/>
      <c r="QOK20" s="187"/>
      <c r="QOL20" s="187"/>
      <c r="QOM20" s="187"/>
      <c r="QON20" s="187"/>
      <c r="QOO20" s="187"/>
      <c r="QOP20" s="187"/>
      <c r="QOQ20" s="187"/>
      <c r="QOR20" s="187"/>
      <c r="QOS20" s="187"/>
      <c r="QOT20" s="187"/>
      <c r="QOU20" s="187"/>
      <c r="QOV20" s="187"/>
      <c r="QOW20" s="187"/>
      <c r="QOX20" s="187"/>
      <c r="QOY20" s="187"/>
      <c r="QOZ20" s="187"/>
      <c r="QPA20" s="187"/>
      <c r="QPB20" s="187"/>
      <c r="QPC20" s="187"/>
      <c r="QPD20" s="187"/>
      <c r="QPE20" s="187"/>
      <c r="QPF20" s="187"/>
      <c r="QPG20" s="187"/>
      <c r="QPH20" s="187"/>
      <c r="QPI20" s="187"/>
      <c r="QPJ20" s="187"/>
      <c r="QPK20" s="187"/>
      <c r="QPL20" s="187"/>
      <c r="QPM20" s="187"/>
      <c r="QPN20" s="187"/>
      <c r="QPO20" s="187"/>
      <c r="QPP20" s="187"/>
      <c r="QPQ20" s="187"/>
      <c r="QPR20" s="187"/>
      <c r="QPS20" s="187"/>
      <c r="QPT20" s="187"/>
      <c r="QPU20" s="187"/>
      <c r="QPV20" s="187"/>
      <c r="QPW20" s="187"/>
      <c r="QPX20" s="187"/>
      <c r="QPY20" s="187"/>
      <c r="QPZ20" s="187"/>
      <c r="QQA20" s="187"/>
      <c r="QQB20" s="187"/>
      <c r="QQC20" s="187"/>
      <c r="QQD20" s="187"/>
      <c r="QQE20" s="187"/>
      <c r="QQF20" s="187"/>
      <c r="QQG20" s="187"/>
      <c r="QQH20" s="187"/>
      <c r="QQI20" s="187"/>
      <c r="QQJ20" s="187"/>
      <c r="QQK20" s="187"/>
      <c r="QQL20" s="187"/>
      <c r="QQM20" s="187"/>
      <c r="QQN20" s="187"/>
      <c r="QQO20" s="187"/>
      <c r="QQP20" s="187"/>
      <c r="QQQ20" s="187"/>
      <c r="QQR20" s="187"/>
      <c r="QQS20" s="187"/>
      <c r="QQT20" s="187"/>
      <c r="QQU20" s="187"/>
      <c r="QQV20" s="187"/>
      <c r="QQW20" s="187"/>
      <c r="QQX20" s="187"/>
      <c r="QQY20" s="187"/>
      <c r="QQZ20" s="187"/>
      <c r="QRA20" s="187"/>
      <c r="QRB20" s="187"/>
      <c r="QRC20" s="187"/>
      <c r="QRD20" s="187"/>
      <c r="QRE20" s="187"/>
      <c r="QRF20" s="187"/>
      <c r="QRG20" s="187"/>
      <c r="QRH20" s="187"/>
      <c r="QRI20" s="187"/>
      <c r="QRJ20" s="187"/>
      <c r="QRK20" s="187"/>
      <c r="QRL20" s="187"/>
      <c r="QRM20" s="187"/>
      <c r="QRN20" s="187"/>
      <c r="QRO20" s="187"/>
      <c r="QRP20" s="187"/>
      <c r="QRQ20" s="187"/>
      <c r="QRR20" s="187"/>
      <c r="QRS20" s="187"/>
      <c r="QRT20" s="187"/>
      <c r="QRU20" s="187"/>
      <c r="QRV20" s="187"/>
      <c r="QRW20" s="187"/>
      <c r="QRX20" s="187"/>
      <c r="QRY20" s="187"/>
      <c r="QRZ20" s="187"/>
      <c r="QSA20" s="187"/>
      <c r="QSB20" s="187"/>
      <c r="QSC20" s="187"/>
      <c r="QSD20" s="187"/>
      <c r="QSE20" s="187"/>
      <c r="QSF20" s="187"/>
      <c r="QSG20" s="187"/>
      <c r="QSH20" s="187"/>
      <c r="QSI20" s="187"/>
      <c r="QSJ20" s="187"/>
      <c r="QSK20" s="187"/>
      <c r="QSL20" s="187"/>
      <c r="QSM20" s="187"/>
      <c r="QSN20" s="187"/>
      <c r="QSO20" s="187"/>
      <c r="QSP20" s="187"/>
      <c r="QSQ20" s="187"/>
      <c r="QSR20" s="187"/>
      <c r="QSS20" s="187"/>
      <c r="QST20" s="187"/>
      <c r="QSU20" s="187"/>
      <c r="QSV20" s="187"/>
      <c r="QSW20" s="187"/>
      <c r="QSX20" s="187"/>
      <c r="QSY20" s="187"/>
      <c r="QSZ20" s="187"/>
      <c r="QTA20" s="187"/>
      <c r="QTB20" s="187"/>
      <c r="QTC20" s="187"/>
      <c r="QTD20" s="187"/>
      <c r="QTE20" s="187"/>
      <c r="QTF20" s="187"/>
      <c r="QTG20" s="187"/>
      <c r="QTH20" s="187"/>
      <c r="QTI20" s="187"/>
      <c r="QTJ20" s="187"/>
      <c r="QTK20" s="187"/>
      <c r="QTL20" s="187"/>
      <c r="QTM20" s="187"/>
      <c r="QTN20" s="187"/>
      <c r="QTO20" s="187"/>
      <c r="QTP20" s="187"/>
      <c r="QTQ20" s="187"/>
      <c r="QTR20" s="187"/>
      <c r="QTS20" s="187"/>
      <c r="QTT20" s="187"/>
      <c r="QTU20" s="187"/>
      <c r="QTV20" s="187"/>
      <c r="QTW20" s="187"/>
      <c r="QTX20" s="187"/>
      <c r="QTY20" s="187"/>
      <c r="QTZ20" s="187"/>
      <c r="QUA20" s="187"/>
      <c r="QUB20" s="187"/>
      <c r="QUC20" s="187"/>
      <c r="QUD20" s="187"/>
      <c r="QUE20" s="187"/>
      <c r="QUF20" s="187"/>
      <c r="QUG20" s="187"/>
      <c r="QUH20" s="187"/>
      <c r="QUI20" s="187"/>
      <c r="QUJ20" s="187"/>
      <c r="QUK20" s="187"/>
      <c r="QUL20" s="187"/>
      <c r="QUM20" s="187"/>
      <c r="QUN20" s="187"/>
      <c r="QUO20" s="187"/>
      <c r="QUP20" s="187"/>
      <c r="QUQ20" s="187"/>
      <c r="QUR20" s="187"/>
      <c r="QUS20" s="187"/>
      <c r="QUT20" s="187"/>
      <c r="QUU20" s="187"/>
      <c r="QUV20" s="187"/>
      <c r="QUW20" s="187"/>
      <c r="QUX20" s="187"/>
      <c r="QUY20" s="187"/>
      <c r="QUZ20" s="187"/>
      <c r="QVA20" s="187"/>
      <c r="QVB20" s="187"/>
      <c r="QVC20" s="187"/>
      <c r="QVD20" s="187"/>
      <c r="QVE20" s="187"/>
      <c r="QVF20" s="187"/>
      <c r="QVG20" s="187"/>
      <c r="QVH20" s="187"/>
      <c r="QVI20" s="187"/>
      <c r="QVJ20" s="187"/>
      <c r="QVK20" s="187"/>
      <c r="QVL20" s="187"/>
      <c r="QVM20" s="187"/>
      <c r="QVN20" s="187"/>
      <c r="QVO20" s="187"/>
      <c r="QVP20" s="187"/>
      <c r="QVQ20" s="187"/>
      <c r="QVR20" s="187"/>
      <c r="QVS20" s="187"/>
      <c r="QVT20" s="187"/>
      <c r="QVU20" s="187"/>
      <c r="QVV20" s="187"/>
      <c r="QVW20" s="187"/>
      <c r="QVX20" s="187"/>
      <c r="QVY20" s="187"/>
      <c r="QVZ20" s="187"/>
      <c r="QWA20" s="187"/>
      <c r="QWB20" s="187"/>
      <c r="QWC20" s="187"/>
      <c r="QWD20" s="187"/>
      <c r="QWE20" s="187"/>
      <c r="QWF20" s="187"/>
      <c r="QWG20" s="187"/>
      <c r="QWH20" s="187"/>
      <c r="QWI20" s="187"/>
      <c r="QWJ20" s="187"/>
      <c r="QWK20" s="187"/>
      <c r="QWL20" s="187"/>
      <c r="QWM20" s="187"/>
      <c r="QWN20" s="187"/>
      <c r="QWO20" s="187"/>
      <c r="QWP20" s="187"/>
      <c r="QWQ20" s="187"/>
      <c r="QWR20" s="187"/>
      <c r="QWS20" s="187"/>
      <c r="QWT20" s="187"/>
      <c r="QWU20" s="187"/>
      <c r="QWV20" s="187"/>
      <c r="QWW20" s="187"/>
      <c r="QWX20" s="187"/>
      <c r="QWY20" s="187"/>
      <c r="QWZ20" s="187"/>
      <c r="QXA20" s="187"/>
      <c r="QXB20" s="187"/>
      <c r="QXC20" s="187"/>
      <c r="QXD20" s="187"/>
      <c r="QXE20" s="187"/>
      <c r="QXF20" s="187"/>
      <c r="QXG20" s="187"/>
      <c r="QXH20" s="187"/>
      <c r="QXI20" s="187"/>
      <c r="QXJ20" s="187"/>
      <c r="QXK20" s="187"/>
      <c r="QXL20" s="187"/>
      <c r="QXM20" s="187"/>
      <c r="QXN20" s="187"/>
      <c r="QXO20" s="187"/>
      <c r="QXP20" s="187"/>
      <c r="QXQ20" s="187"/>
      <c r="QXR20" s="187"/>
      <c r="QXS20" s="187"/>
      <c r="QXT20" s="187"/>
      <c r="QXU20" s="187"/>
      <c r="QXV20" s="187"/>
      <c r="QXW20" s="187"/>
      <c r="QXX20" s="187"/>
      <c r="QXY20" s="187"/>
      <c r="QXZ20" s="187"/>
      <c r="QYA20" s="187"/>
      <c r="QYB20" s="187"/>
      <c r="QYC20" s="187"/>
      <c r="QYD20" s="187"/>
      <c r="QYE20" s="187"/>
      <c r="QYF20" s="187"/>
      <c r="QYG20" s="187"/>
      <c r="QYH20" s="187"/>
      <c r="QYI20" s="187"/>
      <c r="QYJ20" s="187"/>
      <c r="QYK20" s="187"/>
      <c r="QYL20" s="187"/>
      <c r="QYM20" s="187"/>
      <c r="QYN20" s="187"/>
      <c r="QYO20" s="187"/>
      <c r="QYP20" s="187"/>
      <c r="QYQ20" s="187"/>
      <c r="QYR20" s="187"/>
      <c r="QYS20" s="187"/>
      <c r="QYT20" s="187"/>
      <c r="QYU20" s="187"/>
      <c r="QYV20" s="187"/>
      <c r="QYW20" s="187"/>
      <c r="QYX20" s="187"/>
      <c r="QYY20" s="187"/>
      <c r="QYZ20" s="187"/>
      <c r="QZA20" s="187"/>
      <c r="QZB20" s="187"/>
      <c r="QZC20" s="187"/>
      <c r="QZD20" s="187"/>
      <c r="QZE20" s="187"/>
      <c r="QZF20" s="187"/>
      <c r="QZG20" s="187"/>
      <c r="QZH20" s="187"/>
      <c r="QZI20" s="187"/>
      <c r="QZJ20" s="187"/>
      <c r="QZK20" s="187"/>
      <c r="QZL20" s="187"/>
      <c r="QZM20" s="187"/>
      <c r="QZN20" s="187"/>
      <c r="QZO20" s="187"/>
      <c r="QZP20" s="187"/>
      <c r="QZQ20" s="187"/>
      <c r="QZR20" s="187"/>
      <c r="QZS20" s="187"/>
      <c r="QZT20" s="187"/>
      <c r="QZU20" s="187"/>
      <c r="QZV20" s="187"/>
      <c r="QZW20" s="187"/>
      <c r="QZX20" s="187"/>
      <c r="QZY20" s="187"/>
      <c r="QZZ20" s="187"/>
      <c r="RAA20" s="187"/>
      <c r="RAB20" s="187"/>
      <c r="RAC20" s="187"/>
      <c r="RAD20" s="187"/>
      <c r="RAE20" s="187"/>
      <c r="RAF20" s="187"/>
      <c r="RAG20" s="187"/>
      <c r="RAH20" s="187"/>
      <c r="RAI20" s="187"/>
      <c r="RAJ20" s="187"/>
      <c r="RAK20" s="187"/>
      <c r="RAL20" s="187"/>
      <c r="RAM20" s="187"/>
      <c r="RAN20" s="187"/>
      <c r="RAO20" s="187"/>
      <c r="RAP20" s="187"/>
      <c r="RAQ20" s="187"/>
      <c r="RAR20" s="187"/>
      <c r="RAS20" s="187"/>
      <c r="RAT20" s="187"/>
      <c r="RAU20" s="187"/>
      <c r="RAV20" s="187"/>
      <c r="RAW20" s="187"/>
      <c r="RAX20" s="187"/>
      <c r="RAY20" s="187"/>
      <c r="RAZ20" s="187"/>
      <c r="RBA20" s="187"/>
      <c r="RBB20" s="187"/>
      <c r="RBC20" s="187"/>
      <c r="RBD20" s="187"/>
      <c r="RBE20" s="187"/>
      <c r="RBF20" s="187"/>
      <c r="RBG20" s="187"/>
      <c r="RBH20" s="187"/>
      <c r="RBI20" s="187"/>
      <c r="RBJ20" s="187"/>
      <c r="RBK20" s="187"/>
      <c r="RBL20" s="187"/>
      <c r="RBM20" s="187"/>
      <c r="RBN20" s="187"/>
      <c r="RBO20" s="187"/>
      <c r="RBP20" s="187"/>
      <c r="RBQ20" s="187"/>
      <c r="RBR20" s="187"/>
      <c r="RBS20" s="187"/>
      <c r="RBT20" s="187"/>
      <c r="RBU20" s="187"/>
      <c r="RBV20" s="187"/>
      <c r="RBW20" s="187"/>
      <c r="RBX20" s="187"/>
      <c r="RBY20" s="187"/>
      <c r="RBZ20" s="187"/>
      <c r="RCA20" s="187"/>
      <c r="RCB20" s="187"/>
      <c r="RCC20" s="187"/>
      <c r="RCD20" s="187"/>
      <c r="RCE20" s="187"/>
      <c r="RCF20" s="187"/>
      <c r="RCG20" s="187"/>
      <c r="RCH20" s="187"/>
      <c r="RCI20" s="187"/>
      <c r="RCJ20" s="187"/>
      <c r="RCK20" s="187"/>
      <c r="RCL20" s="187"/>
      <c r="RCM20" s="187"/>
      <c r="RCN20" s="187"/>
      <c r="RCO20" s="187"/>
      <c r="RCP20" s="187"/>
      <c r="RCQ20" s="187"/>
      <c r="RCR20" s="187"/>
      <c r="RCS20" s="187"/>
      <c r="RCT20" s="187"/>
      <c r="RCU20" s="187"/>
      <c r="RCV20" s="187"/>
      <c r="RCW20" s="187"/>
      <c r="RCX20" s="187"/>
      <c r="RCY20" s="187"/>
      <c r="RCZ20" s="187"/>
      <c r="RDA20" s="187"/>
      <c r="RDB20" s="187"/>
      <c r="RDC20" s="187"/>
      <c r="RDD20" s="187"/>
      <c r="RDE20" s="187"/>
      <c r="RDF20" s="187"/>
      <c r="RDG20" s="187"/>
      <c r="RDH20" s="187"/>
      <c r="RDI20" s="187"/>
      <c r="RDJ20" s="187"/>
      <c r="RDK20" s="187"/>
      <c r="RDL20" s="187"/>
      <c r="RDM20" s="187"/>
      <c r="RDN20" s="187"/>
      <c r="RDO20" s="187"/>
      <c r="RDP20" s="187"/>
      <c r="RDQ20" s="187"/>
      <c r="RDR20" s="187"/>
      <c r="RDS20" s="187"/>
      <c r="RDT20" s="187"/>
      <c r="RDU20" s="187"/>
      <c r="RDV20" s="187"/>
      <c r="RDW20" s="187"/>
      <c r="RDX20" s="187"/>
      <c r="RDY20" s="187"/>
      <c r="RDZ20" s="187"/>
      <c r="REA20" s="187"/>
      <c r="REB20" s="187"/>
      <c r="REC20" s="187"/>
      <c r="RED20" s="187"/>
      <c r="REE20" s="187"/>
      <c r="REF20" s="187"/>
      <c r="REG20" s="187"/>
      <c r="REH20" s="187"/>
      <c r="REI20" s="187"/>
      <c r="REJ20" s="187"/>
      <c r="REK20" s="187"/>
      <c r="REL20" s="187"/>
      <c r="REM20" s="187"/>
      <c r="REN20" s="187"/>
      <c r="REO20" s="187"/>
      <c r="REP20" s="187"/>
      <c r="REQ20" s="187"/>
      <c r="RER20" s="187"/>
      <c r="RES20" s="187"/>
      <c r="RET20" s="187"/>
      <c r="REU20" s="187"/>
      <c r="REV20" s="187"/>
      <c r="REW20" s="187"/>
      <c r="REX20" s="187"/>
      <c r="REY20" s="187"/>
      <c r="REZ20" s="187"/>
      <c r="RFA20" s="187"/>
      <c r="RFB20" s="187"/>
      <c r="RFC20" s="187"/>
      <c r="RFD20" s="187"/>
      <c r="RFE20" s="187"/>
      <c r="RFF20" s="187"/>
      <c r="RFG20" s="187"/>
      <c r="RFH20" s="187"/>
      <c r="RFI20" s="187"/>
      <c r="RFJ20" s="187"/>
      <c r="RFK20" s="187"/>
      <c r="RFL20" s="187"/>
      <c r="RFM20" s="187"/>
      <c r="RFN20" s="187"/>
      <c r="RFO20" s="187"/>
      <c r="RFP20" s="187"/>
      <c r="RFQ20" s="187"/>
      <c r="RFR20" s="187"/>
      <c r="RFS20" s="187"/>
      <c r="RFT20" s="187"/>
      <c r="RFU20" s="187"/>
      <c r="RFV20" s="187"/>
      <c r="RFW20" s="187"/>
      <c r="RFX20" s="187"/>
      <c r="RFY20" s="187"/>
      <c r="RFZ20" s="187"/>
      <c r="RGA20" s="187"/>
      <c r="RGB20" s="187"/>
      <c r="RGC20" s="187"/>
      <c r="RGD20" s="187"/>
      <c r="RGE20" s="187"/>
      <c r="RGF20" s="187"/>
      <c r="RGG20" s="187"/>
      <c r="RGH20" s="187"/>
      <c r="RGI20" s="187"/>
      <c r="RGJ20" s="187"/>
      <c r="RGK20" s="187"/>
      <c r="RGL20" s="187"/>
      <c r="RGM20" s="187"/>
      <c r="RGN20" s="187"/>
      <c r="RGO20" s="187"/>
      <c r="RGP20" s="187"/>
      <c r="RGQ20" s="187"/>
      <c r="RGR20" s="187"/>
      <c r="RGS20" s="187"/>
      <c r="RGT20" s="187"/>
      <c r="RGU20" s="187"/>
      <c r="RGV20" s="187"/>
      <c r="RGW20" s="187"/>
      <c r="RGX20" s="187"/>
      <c r="RGY20" s="187"/>
      <c r="RGZ20" s="187"/>
      <c r="RHA20" s="187"/>
      <c r="RHB20" s="187"/>
      <c r="RHC20" s="187"/>
      <c r="RHD20" s="187"/>
      <c r="RHE20" s="187"/>
      <c r="RHF20" s="187"/>
      <c r="RHG20" s="187"/>
      <c r="RHH20" s="187"/>
      <c r="RHI20" s="187"/>
      <c r="RHJ20" s="187"/>
      <c r="RHK20" s="187"/>
      <c r="RHL20" s="187"/>
      <c r="RHM20" s="187"/>
      <c r="RHN20" s="187"/>
      <c r="RHO20" s="187"/>
      <c r="RHP20" s="187"/>
      <c r="RHQ20" s="187"/>
      <c r="RHR20" s="187"/>
      <c r="RHS20" s="187"/>
      <c r="RHT20" s="187"/>
      <c r="RHU20" s="187"/>
      <c r="RHV20" s="187"/>
      <c r="RHW20" s="187"/>
      <c r="RHX20" s="187"/>
      <c r="RHY20" s="187"/>
      <c r="RHZ20" s="187"/>
      <c r="RIA20" s="187"/>
      <c r="RIB20" s="187"/>
      <c r="RIC20" s="187"/>
      <c r="RID20" s="187"/>
      <c r="RIE20" s="187"/>
      <c r="RIF20" s="187"/>
      <c r="RIG20" s="187"/>
      <c r="RIH20" s="187"/>
      <c r="RII20" s="187"/>
      <c r="RIJ20" s="187"/>
      <c r="RIK20" s="187"/>
      <c r="RIL20" s="187"/>
      <c r="RIM20" s="187"/>
      <c r="RIN20" s="187"/>
      <c r="RIO20" s="187"/>
      <c r="RIP20" s="187"/>
      <c r="RIQ20" s="187"/>
      <c r="RIR20" s="187"/>
      <c r="RIS20" s="187"/>
      <c r="RIT20" s="187"/>
      <c r="RIU20" s="187"/>
      <c r="RIV20" s="187"/>
      <c r="RIW20" s="187"/>
      <c r="RIX20" s="187"/>
      <c r="RIY20" s="187"/>
      <c r="RIZ20" s="187"/>
      <c r="RJA20" s="187"/>
      <c r="RJB20" s="187"/>
      <c r="RJC20" s="187"/>
      <c r="RJD20" s="187"/>
      <c r="RJE20" s="187"/>
      <c r="RJF20" s="187"/>
      <c r="RJG20" s="187"/>
      <c r="RJH20" s="187"/>
      <c r="RJI20" s="187"/>
      <c r="RJJ20" s="187"/>
      <c r="RJK20" s="187"/>
      <c r="RJL20" s="187"/>
      <c r="RJM20" s="187"/>
      <c r="RJN20" s="187"/>
      <c r="RJO20" s="187"/>
      <c r="RJP20" s="187"/>
      <c r="RJQ20" s="187"/>
      <c r="RJR20" s="187"/>
      <c r="RJS20" s="187"/>
      <c r="RJT20" s="187"/>
      <c r="RJU20" s="187"/>
      <c r="RJV20" s="187"/>
      <c r="RJW20" s="187"/>
      <c r="RJX20" s="187"/>
      <c r="RJY20" s="187"/>
      <c r="RJZ20" s="187"/>
      <c r="RKA20" s="187"/>
      <c r="RKB20" s="187"/>
      <c r="RKC20" s="187"/>
      <c r="RKD20" s="187"/>
      <c r="RKE20" s="187"/>
      <c r="RKF20" s="187"/>
      <c r="RKG20" s="187"/>
      <c r="RKH20" s="187"/>
      <c r="RKI20" s="187"/>
      <c r="RKJ20" s="187"/>
      <c r="RKK20" s="187"/>
      <c r="RKL20" s="187"/>
      <c r="RKM20" s="187"/>
      <c r="RKN20" s="187"/>
      <c r="RKO20" s="187"/>
      <c r="RKP20" s="187"/>
      <c r="RKQ20" s="187"/>
      <c r="RKR20" s="187"/>
      <c r="RKS20" s="187"/>
      <c r="RKT20" s="187"/>
      <c r="RKU20" s="187"/>
      <c r="RKV20" s="187"/>
      <c r="RKW20" s="187"/>
      <c r="RKX20" s="187"/>
      <c r="RKY20" s="187"/>
      <c r="RKZ20" s="187"/>
      <c r="RLA20" s="187"/>
      <c r="RLB20" s="187"/>
      <c r="RLC20" s="187"/>
      <c r="RLD20" s="187"/>
      <c r="RLE20" s="187"/>
      <c r="RLF20" s="187"/>
      <c r="RLG20" s="187"/>
      <c r="RLH20" s="187"/>
      <c r="RLI20" s="187"/>
      <c r="RLJ20" s="187"/>
      <c r="RLK20" s="187"/>
      <c r="RLL20" s="187"/>
      <c r="RLM20" s="187"/>
      <c r="RLN20" s="187"/>
      <c r="RLO20" s="187"/>
      <c r="RLP20" s="187"/>
      <c r="RLQ20" s="187"/>
      <c r="RLR20" s="187"/>
      <c r="RLS20" s="187"/>
      <c r="RLT20" s="187"/>
      <c r="RLU20" s="187"/>
      <c r="RLV20" s="187"/>
      <c r="RLW20" s="187"/>
      <c r="RLX20" s="187"/>
      <c r="RLY20" s="187"/>
      <c r="RLZ20" s="187"/>
      <c r="RMA20" s="187"/>
      <c r="RMB20" s="187"/>
      <c r="RMC20" s="187"/>
      <c r="RMD20" s="187"/>
      <c r="RME20" s="187"/>
      <c r="RMF20" s="187"/>
      <c r="RMG20" s="187"/>
      <c r="RMH20" s="187"/>
      <c r="RMI20" s="187"/>
      <c r="RMJ20" s="187"/>
      <c r="RMK20" s="187"/>
      <c r="RML20" s="187"/>
      <c r="RMM20" s="187"/>
      <c r="RMN20" s="187"/>
      <c r="RMO20" s="187"/>
      <c r="RMP20" s="187"/>
      <c r="RMQ20" s="187"/>
      <c r="RMR20" s="187"/>
      <c r="RMS20" s="187"/>
      <c r="RMT20" s="187"/>
      <c r="RMU20" s="187"/>
      <c r="RMV20" s="187"/>
      <c r="RMW20" s="187"/>
      <c r="RMX20" s="187"/>
      <c r="RMY20" s="187"/>
      <c r="RMZ20" s="187"/>
      <c r="RNA20" s="187"/>
      <c r="RNB20" s="187"/>
      <c r="RNC20" s="187"/>
      <c r="RND20" s="187"/>
      <c r="RNE20" s="187"/>
      <c r="RNF20" s="187"/>
      <c r="RNG20" s="187"/>
      <c r="RNH20" s="187"/>
      <c r="RNI20" s="187"/>
      <c r="RNJ20" s="187"/>
      <c r="RNK20" s="187"/>
      <c r="RNL20" s="187"/>
      <c r="RNM20" s="187"/>
      <c r="RNN20" s="187"/>
      <c r="RNO20" s="187"/>
      <c r="RNP20" s="187"/>
      <c r="RNQ20" s="187"/>
      <c r="RNR20" s="187"/>
      <c r="RNS20" s="187"/>
      <c r="RNT20" s="187"/>
      <c r="RNU20" s="187"/>
      <c r="RNV20" s="187"/>
      <c r="RNW20" s="187"/>
      <c r="RNX20" s="187"/>
      <c r="RNY20" s="187"/>
      <c r="RNZ20" s="187"/>
      <c r="ROA20" s="187"/>
      <c r="ROB20" s="187"/>
      <c r="ROC20" s="187"/>
      <c r="ROD20" s="187"/>
      <c r="ROE20" s="187"/>
      <c r="ROF20" s="187"/>
      <c r="ROG20" s="187"/>
      <c r="ROH20" s="187"/>
      <c r="ROI20" s="187"/>
      <c r="ROJ20" s="187"/>
      <c r="ROK20" s="187"/>
      <c r="ROL20" s="187"/>
      <c r="ROM20" s="187"/>
      <c r="RON20" s="187"/>
      <c r="ROO20" s="187"/>
      <c r="ROP20" s="187"/>
      <c r="ROQ20" s="187"/>
      <c r="ROR20" s="187"/>
      <c r="ROS20" s="187"/>
      <c r="ROT20" s="187"/>
      <c r="ROU20" s="187"/>
      <c r="ROV20" s="187"/>
      <c r="ROW20" s="187"/>
      <c r="ROX20" s="187"/>
      <c r="ROY20" s="187"/>
      <c r="ROZ20" s="187"/>
      <c r="RPA20" s="187"/>
      <c r="RPB20" s="187"/>
      <c r="RPC20" s="187"/>
      <c r="RPD20" s="187"/>
      <c r="RPE20" s="187"/>
      <c r="RPF20" s="187"/>
      <c r="RPG20" s="187"/>
      <c r="RPH20" s="187"/>
      <c r="RPI20" s="187"/>
      <c r="RPJ20" s="187"/>
      <c r="RPK20" s="187"/>
      <c r="RPL20" s="187"/>
      <c r="RPM20" s="187"/>
      <c r="RPN20" s="187"/>
      <c r="RPO20" s="187"/>
      <c r="RPP20" s="187"/>
      <c r="RPQ20" s="187"/>
      <c r="RPR20" s="187"/>
      <c r="RPS20" s="187"/>
      <c r="RPT20" s="187"/>
      <c r="RPU20" s="187"/>
      <c r="RPV20" s="187"/>
      <c r="RPW20" s="187"/>
      <c r="RPX20" s="187"/>
      <c r="RPY20" s="187"/>
      <c r="RPZ20" s="187"/>
      <c r="RQA20" s="187"/>
      <c r="RQB20" s="187"/>
      <c r="RQC20" s="187"/>
      <c r="RQD20" s="187"/>
      <c r="RQE20" s="187"/>
      <c r="RQF20" s="187"/>
      <c r="RQG20" s="187"/>
      <c r="RQH20" s="187"/>
      <c r="RQI20" s="187"/>
      <c r="RQJ20" s="187"/>
      <c r="RQK20" s="187"/>
      <c r="RQL20" s="187"/>
      <c r="RQM20" s="187"/>
      <c r="RQN20" s="187"/>
      <c r="RQO20" s="187"/>
      <c r="RQP20" s="187"/>
      <c r="RQQ20" s="187"/>
      <c r="RQR20" s="187"/>
      <c r="RQS20" s="187"/>
      <c r="RQT20" s="187"/>
      <c r="RQU20" s="187"/>
      <c r="RQV20" s="187"/>
      <c r="RQW20" s="187"/>
      <c r="RQX20" s="187"/>
      <c r="RQY20" s="187"/>
      <c r="RQZ20" s="187"/>
      <c r="RRA20" s="187"/>
      <c r="RRB20" s="187"/>
      <c r="RRC20" s="187"/>
      <c r="RRD20" s="187"/>
      <c r="RRE20" s="187"/>
      <c r="RRF20" s="187"/>
      <c r="RRG20" s="187"/>
      <c r="RRH20" s="187"/>
      <c r="RRI20" s="187"/>
      <c r="RRJ20" s="187"/>
      <c r="RRK20" s="187"/>
      <c r="RRL20" s="187"/>
      <c r="RRM20" s="187"/>
      <c r="RRN20" s="187"/>
      <c r="RRO20" s="187"/>
      <c r="RRP20" s="187"/>
      <c r="RRQ20" s="187"/>
      <c r="RRR20" s="187"/>
      <c r="RRS20" s="187"/>
      <c r="RRT20" s="187"/>
      <c r="RRU20" s="187"/>
      <c r="RRV20" s="187"/>
      <c r="RRW20" s="187"/>
      <c r="RRX20" s="187"/>
      <c r="RRY20" s="187"/>
      <c r="RRZ20" s="187"/>
      <c r="RSA20" s="187"/>
      <c r="RSB20" s="187"/>
      <c r="RSC20" s="187"/>
      <c r="RSD20" s="187"/>
      <c r="RSE20" s="187"/>
      <c r="RSF20" s="187"/>
      <c r="RSG20" s="187"/>
      <c r="RSH20" s="187"/>
      <c r="RSI20" s="187"/>
      <c r="RSJ20" s="187"/>
      <c r="RSK20" s="187"/>
      <c r="RSL20" s="187"/>
      <c r="RSM20" s="187"/>
      <c r="RSN20" s="187"/>
      <c r="RSO20" s="187"/>
      <c r="RSP20" s="187"/>
      <c r="RSQ20" s="187"/>
      <c r="RSR20" s="187"/>
      <c r="RSS20" s="187"/>
      <c r="RST20" s="187"/>
      <c r="RSU20" s="187"/>
      <c r="RSV20" s="187"/>
      <c r="RSW20" s="187"/>
      <c r="RSX20" s="187"/>
      <c r="RSY20" s="187"/>
      <c r="RSZ20" s="187"/>
      <c r="RTA20" s="187"/>
      <c r="RTB20" s="187"/>
      <c r="RTC20" s="187"/>
      <c r="RTD20" s="187"/>
      <c r="RTE20" s="187"/>
      <c r="RTF20" s="187"/>
      <c r="RTG20" s="187"/>
      <c r="RTH20" s="187"/>
      <c r="RTI20" s="187"/>
      <c r="RTJ20" s="187"/>
      <c r="RTK20" s="187"/>
      <c r="RTL20" s="187"/>
      <c r="RTM20" s="187"/>
      <c r="RTN20" s="187"/>
      <c r="RTO20" s="187"/>
      <c r="RTP20" s="187"/>
      <c r="RTQ20" s="187"/>
      <c r="RTR20" s="187"/>
      <c r="RTS20" s="187"/>
      <c r="RTT20" s="187"/>
      <c r="RTU20" s="187"/>
      <c r="RTV20" s="187"/>
      <c r="RTW20" s="187"/>
      <c r="RTX20" s="187"/>
      <c r="RTY20" s="187"/>
      <c r="RTZ20" s="187"/>
      <c r="RUA20" s="187"/>
      <c r="RUB20" s="187"/>
      <c r="RUC20" s="187"/>
      <c r="RUD20" s="187"/>
      <c r="RUE20" s="187"/>
      <c r="RUF20" s="187"/>
      <c r="RUG20" s="187"/>
      <c r="RUH20" s="187"/>
      <c r="RUI20" s="187"/>
      <c r="RUJ20" s="187"/>
      <c r="RUK20" s="187"/>
      <c r="RUL20" s="187"/>
      <c r="RUM20" s="187"/>
      <c r="RUN20" s="187"/>
      <c r="RUO20" s="187"/>
      <c r="RUP20" s="187"/>
      <c r="RUQ20" s="187"/>
      <c r="RUR20" s="187"/>
      <c r="RUS20" s="187"/>
      <c r="RUT20" s="187"/>
      <c r="RUU20" s="187"/>
      <c r="RUV20" s="187"/>
      <c r="RUW20" s="187"/>
      <c r="RUX20" s="187"/>
      <c r="RUY20" s="187"/>
      <c r="RUZ20" s="187"/>
      <c r="RVA20" s="187"/>
      <c r="RVB20" s="187"/>
      <c r="RVC20" s="187"/>
      <c r="RVD20" s="187"/>
      <c r="RVE20" s="187"/>
      <c r="RVF20" s="187"/>
      <c r="RVG20" s="187"/>
      <c r="RVH20" s="187"/>
      <c r="RVI20" s="187"/>
      <c r="RVJ20" s="187"/>
      <c r="RVK20" s="187"/>
      <c r="RVL20" s="187"/>
      <c r="RVM20" s="187"/>
      <c r="RVN20" s="187"/>
      <c r="RVO20" s="187"/>
      <c r="RVP20" s="187"/>
      <c r="RVQ20" s="187"/>
      <c r="RVR20" s="187"/>
      <c r="RVS20" s="187"/>
      <c r="RVT20" s="187"/>
      <c r="RVU20" s="187"/>
      <c r="RVV20" s="187"/>
      <c r="RVW20" s="187"/>
      <c r="RVX20" s="187"/>
      <c r="RVY20" s="187"/>
      <c r="RVZ20" s="187"/>
      <c r="RWA20" s="187"/>
      <c r="RWB20" s="187"/>
      <c r="RWC20" s="187"/>
      <c r="RWD20" s="187"/>
      <c r="RWE20" s="187"/>
      <c r="RWF20" s="187"/>
      <c r="RWG20" s="187"/>
      <c r="RWH20" s="187"/>
      <c r="RWI20" s="187"/>
      <c r="RWJ20" s="187"/>
      <c r="RWK20" s="187"/>
      <c r="RWL20" s="187"/>
      <c r="RWM20" s="187"/>
      <c r="RWN20" s="187"/>
      <c r="RWO20" s="187"/>
      <c r="RWP20" s="187"/>
      <c r="RWQ20" s="187"/>
      <c r="RWR20" s="187"/>
      <c r="RWS20" s="187"/>
      <c r="RWT20" s="187"/>
      <c r="RWU20" s="187"/>
      <c r="RWV20" s="187"/>
      <c r="RWW20" s="187"/>
      <c r="RWX20" s="187"/>
      <c r="RWY20" s="187"/>
      <c r="RWZ20" s="187"/>
      <c r="RXA20" s="187"/>
      <c r="RXB20" s="187"/>
      <c r="RXC20" s="187"/>
      <c r="RXD20" s="187"/>
      <c r="RXE20" s="187"/>
      <c r="RXF20" s="187"/>
      <c r="RXG20" s="187"/>
      <c r="RXH20" s="187"/>
      <c r="RXI20" s="187"/>
      <c r="RXJ20" s="187"/>
      <c r="RXK20" s="187"/>
      <c r="RXL20" s="187"/>
      <c r="RXM20" s="187"/>
      <c r="RXN20" s="187"/>
      <c r="RXO20" s="187"/>
      <c r="RXP20" s="187"/>
      <c r="RXQ20" s="187"/>
      <c r="RXR20" s="187"/>
      <c r="RXS20" s="187"/>
      <c r="RXT20" s="187"/>
      <c r="RXU20" s="187"/>
      <c r="RXV20" s="187"/>
      <c r="RXW20" s="187"/>
      <c r="RXX20" s="187"/>
      <c r="RXY20" s="187"/>
      <c r="RXZ20" s="187"/>
      <c r="RYA20" s="187"/>
      <c r="RYB20" s="187"/>
      <c r="RYC20" s="187"/>
      <c r="RYD20" s="187"/>
      <c r="RYE20" s="187"/>
      <c r="RYF20" s="187"/>
      <c r="RYG20" s="187"/>
      <c r="RYH20" s="187"/>
      <c r="RYI20" s="187"/>
      <c r="RYJ20" s="187"/>
      <c r="RYK20" s="187"/>
      <c r="RYL20" s="187"/>
      <c r="RYM20" s="187"/>
      <c r="RYN20" s="187"/>
      <c r="RYO20" s="187"/>
      <c r="RYP20" s="187"/>
      <c r="RYQ20" s="187"/>
      <c r="RYR20" s="187"/>
      <c r="RYS20" s="187"/>
      <c r="RYT20" s="187"/>
      <c r="RYU20" s="187"/>
      <c r="RYV20" s="187"/>
      <c r="RYW20" s="187"/>
      <c r="RYX20" s="187"/>
      <c r="RYY20" s="187"/>
      <c r="RYZ20" s="187"/>
      <c r="RZA20" s="187"/>
      <c r="RZB20" s="187"/>
      <c r="RZC20" s="187"/>
      <c r="RZD20" s="187"/>
      <c r="RZE20" s="187"/>
      <c r="RZF20" s="187"/>
      <c r="RZG20" s="187"/>
      <c r="RZH20" s="187"/>
      <c r="RZI20" s="187"/>
      <c r="RZJ20" s="187"/>
      <c r="RZK20" s="187"/>
      <c r="RZL20" s="187"/>
      <c r="RZM20" s="187"/>
      <c r="RZN20" s="187"/>
      <c r="RZO20" s="187"/>
      <c r="RZP20" s="187"/>
      <c r="RZQ20" s="187"/>
      <c r="RZR20" s="187"/>
      <c r="RZS20" s="187"/>
      <c r="RZT20" s="187"/>
      <c r="RZU20" s="187"/>
      <c r="RZV20" s="187"/>
      <c r="RZW20" s="187"/>
      <c r="RZX20" s="187"/>
      <c r="RZY20" s="187"/>
      <c r="RZZ20" s="187"/>
      <c r="SAA20" s="187"/>
      <c r="SAB20" s="187"/>
      <c r="SAC20" s="187"/>
      <c r="SAD20" s="187"/>
      <c r="SAE20" s="187"/>
      <c r="SAF20" s="187"/>
      <c r="SAG20" s="187"/>
      <c r="SAH20" s="187"/>
      <c r="SAI20" s="187"/>
      <c r="SAJ20" s="187"/>
      <c r="SAK20" s="187"/>
      <c r="SAL20" s="187"/>
      <c r="SAM20" s="187"/>
      <c r="SAN20" s="187"/>
      <c r="SAO20" s="187"/>
      <c r="SAP20" s="187"/>
      <c r="SAQ20" s="187"/>
      <c r="SAR20" s="187"/>
      <c r="SAS20" s="187"/>
      <c r="SAT20" s="187"/>
      <c r="SAU20" s="187"/>
      <c r="SAV20" s="187"/>
      <c r="SAW20" s="187"/>
      <c r="SAX20" s="187"/>
      <c r="SAY20" s="187"/>
      <c r="SAZ20" s="187"/>
      <c r="SBA20" s="187"/>
      <c r="SBB20" s="187"/>
      <c r="SBC20" s="187"/>
      <c r="SBD20" s="187"/>
      <c r="SBE20" s="187"/>
      <c r="SBF20" s="187"/>
      <c r="SBG20" s="187"/>
      <c r="SBH20" s="187"/>
      <c r="SBI20" s="187"/>
      <c r="SBJ20" s="187"/>
      <c r="SBK20" s="187"/>
      <c r="SBL20" s="187"/>
      <c r="SBM20" s="187"/>
      <c r="SBN20" s="187"/>
      <c r="SBO20" s="187"/>
      <c r="SBP20" s="187"/>
      <c r="SBQ20" s="187"/>
      <c r="SBR20" s="187"/>
      <c r="SBS20" s="187"/>
      <c r="SBT20" s="187"/>
      <c r="SBU20" s="187"/>
      <c r="SBV20" s="187"/>
      <c r="SBW20" s="187"/>
      <c r="SBX20" s="187"/>
      <c r="SBY20" s="187"/>
      <c r="SBZ20" s="187"/>
      <c r="SCA20" s="187"/>
      <c r="SCB20" s="187"/>
      <c r="SCC20" s="187"/>
      <c r="SCD20" s="187"/>
      <c r="SCE20" s="187"/>
      <c r="SCF20" s="187"/>
      <c r="SCG20" s="187"/>
      <c r="SCH20" s="187"/>
      <c r="SCI20" s="187"/>
      <c r="SCJ20" s="187"/>
      <c r="SCK20" s="187"/>
      <c r="SCL20" s="187"/>
      <c r="SCM20" s="187"/>
      <c r="SCN20" s="187"/>
      <c r="SCO20" s="187"/>
      <c r="SCP20" s="187"/>
      <c r="SCQ20" s="187"/>
      <c r="SCR20" s="187"/>
      <c r="SCS20" s="187"/>
      <c r="SCT20" s="187"/>
      <c r="SCU20" s="187"/>
      <c r="SCV20" s="187"/>
      <c r="SCW20" s="187"/>
      <c r="SCX20" s="187"/>
      <c r="SCY20" s="187"/>
      <c r="SCZ20" s="187"/>
      <c r="SDA20" s="187"/>
      <c r="SDB20" s="187"/>
      <c r="SDC20" s="187"/>
      <c r="SDD20" s="187"/>
      <c r="SDE20" s="187"/>
      <c r="SDF20" s="187"/>
      <c r="SDG20" s="187"/>
      <c r="SDH20" s="187"/>
      <c r="SDI20" s="187"/>
      <c r="SDJ20" s="187"/>
      <c r="SDK20" s="187"/>
      <c r="SDL20" s="187"/>
      <c r="SDM20" s="187"/>
      <c r="SDN20" s="187"/>
      <c r="SDO20" s="187"/>
      <c r="SDP20" s="187"/>
      <c r="SDQ20" s="187"/>
      <c r="SDR20" s="187"/>
      <c r="SDS20" s="187"/>
      <c r="SDT20" s="187"/>
      <c r="SDU20" s="187"/>
      <c r="SDV20" s="187"/>
      <c r="SDW20" s="187"/>
      <c r="SDX20" s="187"/>
      <c r="SDY20" s="187"/>
      <c r="SDZ20" s="187"/>
      <c r="SEA20" s="187"/>
      <c r="SEB20" s="187"/>
      <c r="SEC20" s="187"/>
      <c r="SED20" s="187"/>
      <c r="SEE20" s="187"/>
      <c r="SEF20" s="187"/>
      <c r="SEG20" s="187"/>
      <c r="SEH20" s="187"/>
      <c r="SEI20" s="187"/>
      <c r="SEJ20" s="187"/>
      <c r="SEK20" s="187"/>
      <c r="SEL20" s="187"/>
      <c r="SEM20" s="187"/>
      <c r="SEN20" s="187"/>
      <c r="SEO20" s="187"/>
      <c r="SEP20" s="187"/>
      <c r="SEQ20" s="187"/>
      <c r="SER20" s="187"/>
      <c r="SES20" s="187"/>
      <c r="SET20" s="187"/>
      <c r="SEU20" s="187"/>
      <c r="SEV20" s="187"/>
      <c r="SEW20" s="187"/>
      <c r="SEX20" s="187"/>
      <c r="SEY20" s="187"/>
      <c r="SEZ20" s="187"/>
      <c r="SFA20" s="187"/>
      <c r="SFB20" s="187"/>
      <c r="SFC20" s="187"/>
      <c r="SFD20" s="187"/>
      <c r="SFE20" s="187"/>
      <c r="SFF20" s="187"/>
      <c r="SFG20" s="187"/>
      <c r="SFH20" s="187"/>
      <c r="SFI20" s="187"/>
      <c r="SFJ20" s="187"/>
      <c r="SFK20" s="187"/>
      <c r="SFL20" s="187"/>
      <c r="SFM20" s="187"/>
      <c r="SFN20" s="187"/>
      <c r="SFO20" s="187"/>
      <c r="SFP20" s="187"/>
      <c r="SFQ20" s="187"/>
      <c r="SFR20" s="187"/>
      <c r="SFS20" s="187"/>
      <c r="SFT20" s="187"/>
      <c r="SFU20" s="187"/>
      <c r="SFV20" s="187"/>
      <c r="SFW20" s="187"/>
      <c r="SFX20" s="187"/>
      <c r="SFY20" s="187"/>
      <c r="SFZ20" s="187"/>
      <c r="SGA20" s="187"/>
      <c r="SGB20" s="187"/>
      <c r="SGC20" s="187"/>
      <c r="SGD20" s="187"/>
      <c r="SGE20" s="187"/>
      <c r="SGF20" s="187"/>
      <c r="SGG20" s="187"/>
      <c r="SGH20" s="187"/>
      <c r="SGI20" s="187"/>
      <c r="SGJ20" s="187"/>
      <c r="SGK20" s="187"/>
      <c r="SGL20" s="187"/>
      <c r="SGM20" s="187"/>
      <c r="SGN20" s="187"/>
      <c r="SGO20" s="187"/>
      <c r="SGP20" s="187"/>
      <c r="SGQ20" s="187"/>
      <c r="SGR20" s="187"/>
      <c r="SGS20" s="187"/>
      <c r="SGT20" s="187"/>
      <c r="SGU20" s="187"/>
      <c r="SGV20" s="187"/>
      <c r="SGW20" s="187"/>
      <c r="SGX20" s="187"/>
      <c r="SGY20" s="187"/>
      <c r="SGZ20" s="187"/>
      <c r="SHA20" s="187"/>
      <c r="SHB20" s="187"/>
      <c r="SHC20" s="187"/>
      <c r="SHD20" s="187"/>
      <c r="SHE20" s="187"/>
      <c r="SHF20" s="187"/>
      <c r="SHG20" s="187"/>
      <c r="SHH20" s="187"/>
      <c r="SHI20" s="187"/>
      <c r="SHJ20" s="187"/>
      <c r="SHK20" s="187"/>
      <c r="SHL20" s="187"/>
      <c r="SHM20" s="187"/>
      <c r="SHN20" s="187"/>
      <c r="SHO20" s="187"/>
      <c r="SHP20" s="187"/>
      <c r="SHQ20" s="187"/>
      <c r="SHR20" s="187"/>
      <c r="SHS20" s="187"/>
      <c r="SHT20" s="187"/>
      <c r="SHU20" s="187"/>
      <c r="SHV20" s="187"/>
      <c r="SHW20" s="187"/>
      <c r="SHX20" s="187"/>
      <c r="SHY20" s="187"/>
      <c r="SHZ20" s="187"/>
      <c r="SIA20" s="187"/>
      <c r="SIB20" s="187"/>
      <c r="SIC20" s="187"/>
      <c r="SID20" s="187"/>
      <c r="SIE20" s="187"/>
      <c r="SIF20" s="187"/>
      <c r="SIG20" s="187"/>
      <c r="SIH20" s="187"/>
      <c r="SII20" s="187"/>
      <c r="SIJ20" s="187"/>
      <c r="SIK20" s="187"/>
      <c r="SIL20" s="187"/>
      <c r="SIM20" s="187"/>
      <c r="SIN20" s="187"/>
      <c r="SIO20" s="187"/>
      <c r="SIP20" s="187"/>
      <c r="SIQ20" s="187"/>
      <c r="SIR20" s="187"/>
      <c r="SIS20" s="187"/>
      <c r="SIT20" s="187"/>
      <c r="SIU20" s="187"/>
      <c r="SIV20" s="187"/>
      <c r="SIW20" s="187"/>
      <c r="SIX20" s="187"/>
      <c r="SIY20" s="187"/>
      <c r="SIZ20" s="187"/>
      <c r="SJA20" s="187"/>
      <c r="SJB20" s="187"/>
      <c r="SJC20" s="187"/>
      <c r="SJD20" s="187"/>
      <c r="SJE20" s="187"/>
      <c r="SJF20" s="187"/>
      <c r="SJG20" s="187"/>
      <c r="SJH20" s="187"/>
      <c r="SJI20" s="187"/>
      <c r="SJJ20" s="187"/>
      <c r="SJK20" s="187"/>
      <c r="SJL20" s="187"/>
      <c r="SJM20" s="187"/>
      <c r="SJN20" s="187"/>
      <c r="SJO20" s="187"/>
      <c r="SJP20" s="187"/>
      <c r="SJQ20" s="187"/>
      <c r="SJR20" s="187"/>
      <c r="SJS20" s="187"/>
      <c r="SJT20" s="187"/>
      <c r="SJU20" s="187"/>
      <c r="SJV20" s="187"/>
      <c r="SJW20" s="187"/>
      <c r="SJX20" s="187"/>
      <c r="SJY20" s="187"/>
      <c r="SJZ20" s="187"/>
      <c r="SKA20" s="187"/>
      <c r="SKB20" s="187"/>
      <c r="SKC20" s="187"/>
      <c r="SKD20" s="187"/>
      <c r="SKE20" s="187"/>
      <c r="SKF20" s="187"/>
      <c r="SKG20" s="187"/>
      <c r="SKH20" s="187"/>
      <c r="SKI20" s="187"/>
      <c r="SKJ20" s="187"/>
      <c r="SKK20" s="187"/>
      <c r="SKL20" s="187"/>
      <c r="SKM20" s="187"/>
      <c r="SKN20" s="187"/>
      <c r="SKO20" s="187"/>
      <c r="SKP20" s="187"/>
      <c r="SKQ20" s="187"/>
      <c r="SKR20" s="187"/>
      <c r="SKS20" s="187"/>
      <c r="SKT20" s="187"/>
      <c r="SKU20" s="187"/>
      <c r="SKV20" s="187"/>
      <c r="SKW20" s="187"/>
      <c r="SKX20" s="187"/>
      <c r="SKY20" s="187"/>
      <c r="SKZ20" s="187"/>
      <c r="SLA20" s="187"/>
      <c r="SLB20" s="187"/>
      <c r="SLC20" s="187"/>
      <c r="SLD20" s="187"/>
      <c r="SLE20" s="187"/>
      <c r="SLF20" s="187"/>
      <c r="SLG20" s="187"/>
      <c r="SLH20" s="187"/>
      <c r="SLI20" s="187"/>
      <c r="SLJ20" s="187"/>
      <c r="SLK20" s="187"/>
      <c r="SLL20" s="187"/>
      <c r="SLM20" s="187"/>
      <c r="SLN20" s="187"/>
      <c r="SLO20" s="187"/>
      <c r="SLP20" s="187"/>
      <c r="SLQ20" s="187"/>
      <c r="SLR20" s="187"/>
      <c r="SLS20" s="187"/>
      <c r="SLT20" s="187"/>
      <c r="SLU20" s="187"/>
      <c r="SLV20" s="187"/>
      <c r="SLW20" s="187"/>
      <c r="SLX20" s="187"/>
      <c r="SLY20" s="187"/>
      <c r="SLZ20" s="187"/>
      <c r="SMA20" s="187"/>
      <c r="SMB20" s="187"/>
      <c r="SMC20" s="187"/>
      <c r="SMD20" s="187"/>
      <c r="SME20" s="187"/>
      <c r="SMF20" s="187"/>
      <c r="SMG20" s="187"/>
      <c r="SMH20" s="187"/>
      <c r="SMI20" s="187"/>
      <c r="SMJ20" s="187"/>
      <c r="SMK20" s="187"/>
      <c r="SML20" s="187"/>
      <c r="SMM20" s="187"/>
      <c r="SMN20" s="187"/>
      <c r="SMO20" s="187"/>
      <c r="SMP20" s="187"/>
      <c r="SMQ20" s="187"/>
      <c r="SMR20" s="187"/>
      <c r="SMS20" s="187"/>
      <c r="SMT20" s="187"/>
      <c r="SMU20" s="187"/>
      <c r="SMV20" s="187"/>
      <c r="SMW20" s="187"/>
      <c r="SMX20" s="187"/>
      <c r="SMY20" s="187"/>
      <c r="SMZ20" s="187"/>
      <c r="SNA20" s="187"/>
      <c r="SNB20" s="187"/>
      <c r="SNC20" s="187"/>
      <c r="SND20" s="187"/>
      <c r="SNE20" s="187"/>
      <c r="SNF20" s="187"/>
      <c r="SNG20" s="187"/>
      <c r="SNH20" s="187"/>
      <c r="SNI20" s="187"/>
      <c r="SNJ20" s="187"/>
      <c r="SNK20" s="187"/>
      <c r="SNL20" s="187"/>
      <c r="SNM20" s="187"/>
      <c r="SNN20" s="187"/>
      <c r="SNO20" s="187"/>
      <c r="SNP20" s="187"/>
      <c r="SNQ20" s="187"/>
      <c r="SNR20" s="187"/>
      <c r="SNS20" s="187"/>
      <c r="SNT20" s="187"/>
      <c r="SNU20" s="187"/>
      <c r="SNV20" s="187"/>
      <c r="SNW20" s="187"/>
      <c r="SNX20" s="187"/>
      <c r="SNY20" s="187"/>
      <c r="SNZ20" s="187"/>
      <c r="SOA20" s="187"/>
      <c r="SOB20" s="187"/>
      <c r="SOC20" s="187"/>
      <c r="SOD20" s="187"/>
      <c r="SOE20" s="187"/>
      <c r="SOF20" s="187"/>
      <c r="SOG20" s="187"/>
      <c r="SOH20" s="187"/>
      <c r="SOI20" s="187"/>
      <c r="SOJ20" s="187"/>
      <c r="SOK20" s="187"/>
      <c r="SOL20" s="187"/>
      <c r="SOM20" s="187"/>
      <c r="SON20" s="187"/>
      <c r="SOO20" s="187"/>
      <c r="SOP20" s="187"/>
      <c r="SOQ20" s="187"/>
      <c r="SOR20" s="187"/>
      <c r="SOS20" s="187"/>
      <c r="SOT20" s="187"/>
      <c r="SOU20" s="187"/>
      <c r="SOV20" s="187"/>
      <c r="SOW20" s="187"/>
      <c r="SOX20" s="187"/>
      <c r="SOY20" s="187"/>
      <c r="SOZ20" s="187"/>
      <c r="SPA20" s="187"/>
      <c r="SPB20" s="187"/>
      <c r="SPC20" s="187"/>
      <c r="SPD20" s="187"/>
      <c r="SPE20" s="187"/>
      <c r="SPF20" s="187"/>
      <c r="SPG20" s="187"/>
      <c r="SPH20" s="187"/>
      <c r="SPI20" s="187"/>
      <c r="SPJ20" s="187"/>
      <c r="SPK20" s="187"/>
      <c r="SPL20" s="187"/>
      <c r="SPM20" s="187"/>
      <c r="SPN20" s="187"/>
      <c r="SPO20" s="187"/>
      <c r="SPP20" s="187"/>
      <c r="SPQ20" s="187"/>
      <c r="SPR20" s="187"/>
      <c r="SPS20" s="187"/>
      <c r="SPT20" s="187"/>
      <c r="SPU20" s="187"/>
      <c r="SPV20" s="187"/>
      <c r="SPW20" s="187"/>
      <c r="SPX20" s="187"/>
      <c r="SPY20" s="187"/>
      <c r="SPZ20" s="187"/>
      <c r="SQA20" s="187"/>
      <c r="SQB20" s="187"/>
      <c r="SQC20" s="187"/>
      <c r="SQD20" s="187"/>
      <c r="SQE20" s="187"/>
      <c r="SQF20" s="187"/>
      <c r="SQG20" s="187"/>
      <c r="SQH20" s="187"/>
      <c r="SQI20" s="187"/>
      <c r="SQJ20" s="187"/>
      <c r="SQK20" s="187"/>
      <c r="SQL20" s="187"/>
      <c r="SQM20" s="187"/>
      <c r="SQN20" s="187"/>
      <c r="SQO20" s="187"/>
      <c r="SQP20" s="187"/>
      <c r="SQQ20" s="187"/>
      <c r="SQR20" s="187"/>
      <c r="SQS20" s="187"/>
      <c r="SQT20" s="187"/>
      <c r="SQU20" s="187"/>
      <c r="SQV20" s="187"/>
      <c r="SQW20" s="187"/>
      <c r="SQX20" s="187"/>
      <c r="SQY20" s="187"/>
      <c r="SQZ20" s="187"/>
      <c r="SRA20" s="187"/>
      <c r="SRB20" s="187"/>
      <c r="SRC20" s="187"/>
      <c r="SRD20" s="187"/>
      <c r="SRE20" s="187"/>
      <c r="SRF20" s="187"/>
      <c r="SRG20" s="187"/>
      <c r="SRH20" s="187"/>
      <c r="SRI20" s="187"/>
      <c r="SRJ20" s="187"/>
      <c r="SRK20" s="187"/>
      <c r="SRL20" s="187"/>
      <c r="SRM20" s="187"/>
      <c r="SRN20" s="187"/>
      <c r="SRO20" s="187"/>
      <c r="SRP20" s="187"/>
      <c r="SRQ20" s="187"/>
      <c r="SRR20" s="187"/>
      <c r="SRS20" s="187"/>
      <c r="SRT20" s="187"/>
      <c r="SRU20" s="187"/>
      <c r="SRV20" s="187"/>
      <c r="SRW20" s="187"/>
      <c r="SRX20" s="187"/>
      <c r="SRY20" s="187"/>
      <c r="SRZ20" s="187"/>
      <c r="SSA20" s="187"/>
      <c r="SSB20" s="187"/>
      <c r="SSC20" s="187"/>
      <c r="SSD20" s="187"/>
      <c r="SSE20" s="187"/>
      <c r="SSF20" s="187"/>
      <c r="SSG20" s="187"/>
      <c r="SSH20" s="187"/>
      <c r="SSI20" s="187"/>
      <c r="SSJ20" s="187"/>
      <c r="SSK20" s="187"/>
      <c r="SSL20" s="187"/>
      <c r="SSM20" s="187"/>
      <c r="SSN20" s="187"/>
      <c r="SSO20" s="187"/>
      <c r="SSP20" s="187"/>
      <c r="SSQ20" s="187"/>
      <c r="SSR20" s="187"/>
      <c r="SSS20" s="187"/>
      <c r="SST20" s="187"/>
      <c r="SSU20" s="187"/>
      <c r="SSV20" s="187"/>
      <c r="SSW20" s="187"/>
      <c r="SSX20" s="187"/>
      <c r="SSY20" s="187"/>
      <c r="SSZ20" s="187"/>
      <c r="STA20" s="187"/>
      <c r="STB20" s="187"/>
      <c r="STC20" s="187"/>
      <c r="STD20" s="187"/>
      <c r="STE20" s="187"/>
      <c r="STF20" s="187"/>
      <c r="STG20" s="187"/>
      <c r="STH20" s="187"/>
      <c r="STI20" s="187"/>
      <c r="STJ20" s="187"/>
      <c r="STK20" s="187"/>
      <c r="STL20" s="187"/>
      <c r="STM20" s="187"/>
      <c r="STN20" s="187"/>
      <c r="STO20" s="187"/>
      <c r="STP20" s="187"/>
      <c r="STQ20" s="187"/>
      <c r="STR20" s="187"/>
      <c r="STS20" s="187"/>
      <c r="STT20" s="187"/>
      <c r="STU20" s="187"/>
      <c r="STV20" s="187"/>
      <c r="STW20" s="187"/>
      <c r="STX20" s="187"/>
      <c r="STY20" s="187"/>
      <c r="STZ20" s="187"/>
      <c r="SUA20" s="187"/>
      <c r="SUB20" s="187"/>
      <c r="SUC20" s="187"/>
      <c r="SUD20" s="187"/>
      <c r="SUE20" s="187"/>
      <c r="SUF20" s="187"/>
      <c r="SUG20" s="187"/>
      <c r="SUH20" s="187"/>
      <c r="SUI20" s="187"/>
      <c r="SUJ20" s="187"/>
      <c r="SUK20" s="187"/>
      <c r="SUL20" s="187"/>
      <c r="SUM20" s="187"/>
      <c r="SUN20" s="187"/>
      <c r="SUO20" s="187"/>
      <c r="SUP20" s="187"/>
      <c r="SUQ20" s="187"/>
      <c r="SUR20" s="187"/>
      <c r="SUS20" s="187"/>
      <c r="SUT20" s="187"/>
      <c r="SUU20" s="187"/>
      <c r="SUV20" s="187"/>
      <c r="SUW20" s="187"/>
      <c r="SUX20" s="187"/>
      <c r="SUY20" s="187"/>
      <c r="SUZ20" s="187"/>
      <c r="SVA20" s="187"/>
      <c r="SVB20" s="187"/>
      <c r="SVC20" s="187"/>
      <c r="SVD20" s="187"/>
      <c r="SVE20" s="187"/>
      <c r="SVF20" s="187"/>
      <c r="SVG20" s="187"/>
      <c r="SVH20" s="187"/>
      <c r="SVI20" s="187"/>
      <c r="SVJ20" s="187"/>
      <c r="SVK20" s="187"/>
      <c r="SVL20" s="187"/>
      <c r="SVM20" s="187"/>
      <c r="SVN20" s="187"/>
      <c r="SVO20" s="187"/>
      <c r="SVP20" s="187"/>
      <c r="SVQ20" s="187"/>
      <c r="SVR20" s="187"/>
      <c r="SVS20" s="187"/>
      <c r="SVT20" s="187"/>
      <c r="SVU20" s="187"/>
      <c r="SVV20" s="187"/>
      <c r="SVW20" s="187"/>
      <c r="SVX20" s="187"/>
      <c r="SVY20" s="187"/>
      <c r="SVZ20" s="187"/>
      <c r="SWA20" s="187"/>
      <c r="SWB20" s="187"/>
      <c r="SWC20" s="187"/>
      <c r="SWD20" s="187"/>
      <c r="SWE20" s="187"/>
      <c r="SWF20" s="187"/>
      <c r="SWG20" s="187"/>
      <c r="SWH20" s="187"/>
      <c r="SWI20" s="187"/>
      <c r="SWJ20" s="187"/>
      <c r="SWK20" s="187"/>
      <c r="SWL20" s="187"/>
      <c r="SWM20" s="187"/>
      <c r="SWN20" s="187"/>
      <c r="SWO20" s="187"/>
      <c r="SWP20" s="187"/>
      <c r="SWQ20" s="187"/>
      <c r="SWR20" s="187"/>
      <c r="SWS20" s="187"/>
      <c r="SWT20" s="187"/>
      <c r="SWU20" s="187"/>
      <c r="SWV20" s="187"/>
      <c r="SWW20" s="187"/>
      <c r="SWX20" s="187"/>
      <c r="SWY20" s="187"/>
      <c r="SWZ20" s="187"/>
      <c r="SXA20" s="187"/>
      <c r="SXB20" s="187"/>
      <c r="SXC20" s="187"/>
      <c r="SXD20" s="187"/>
      <c r="SXE20" s="187"/>
      <c r="SXF20" s="187"/>
      <c r="SXG20" s="187"/>
      <c r="SXH20" s="187"/>
      <c r="SXI20" s="187"/>
      <c r="SXJ20" s="187"/>
      <c r="SXK20" s="187"/>
      <c r="SXL20" s="187"/>
      <c r="SXM20" s="187"/>
      <c r="SXN20" s="187"/>
      <c r="SXO20" s="187"/>
      <c r="SXP20" s="187"/>
      <c r="SXQ20" s="187"/>
      <c r="SXR20" s="187"/>
      <c r="SXS20" s="187"/>
      <c r="SXT20" s="187"/>
      <c r="SXU20" s="187"/>
      <c r="SXV20" s="187"/>
      <c r="SXW20" s="187"/>
      <c r="SXX20" s="187"/>
      <c r="SXY20" s="187"/>
      <c r="SXZ20" s="187"/>
      <c r="SYA20" s="187"/>
      <c r="SYB20" s="187"/>
      <c r="SYC20" s="187"/>
      <c r="SYD20" s="187"/>
      <c r="SYE20" s="187"/>
      <c r="SYF20" s="187"/>
      <c r="SYG20" s="187"/>
      <c r="SYH20" s="187"/>
      <c r="SYI20" s="187"/>
      <c r="SYJ20" s="187"/>
      <c r="SYK20" s="187"/>
      <c r="SYL20" s="187"/>
      <c r="SYM20" s="187"/>
      <c r="SYN20" s="187"/>
      <c r="SYO20" s="187"/>
      <c r="SYP20" s="187"/>
      <c r="SYQ20" s="187"/>
      <c r="SYR20" s="187"/>
      <c r="SYS20" s="187"/>
      <c r="SYT20" s="187"/>
      <c r="SYU20" s="187"/>
      <c r="SYV20" s="187"/>
      <c r="SYW20" s="187"/>
      <c r="SYX20" s="187"/>
      <c r="SYY20" s="187"/>
      <c r="SYZ20" s="187"/>
      <c r="SZA20" s="187"/>
      <c r="SZB20" s="187"/>
      <c r="SZC20" s="187"/>
      <c r="SZD20" s="187"/>
      <c r="SZE20" s="187"/>
      <c r="SZF20" s="187"/>
      <c r="SZG20" s="187"/>
      <c r="SZH20" s="187"/>
      <c r="SZI20" s="187"/>
      <c r="SZJ20" s="187"/>
      <c r="SZK20" s="187"/>
      <c r="SZL20" s="187"/>
      <c r="SZM20" s="187"/>
      <c r="SZN20" s="187"/>
      <c r="SZO20" s="187"/>
      <c r="SZP20" s="187"/>
      <c r="SZQ20" s="187"/>
      <c r="SZR20" s="187"/>
      <c r="SZS20" s="187"/>
      <c r="SZT20" s="187"/>
      <c r="SZU20" s="187"/>
      <c r="SZV20" s="187"/>
      <c r="SZW20" s="187"/>
      <c r="SZX20" s="187"/>
      <c r="SZY20" s="187"/>
      <c r="SZZ20" s="187"/>
      <c r="TAA20" s="187"/>
      <c r="TAB20" s="187"/>
      <c r="TAC20" s="187"/>
      <c r="TAD20" s="187"/>
      <c r="TAE20" s="187"/>
      <c r="TAF20" s="187"/>
      <c r="TAG20" s="187"/>
      <c r="TAH20" s="187"/>
      <c r="TAI20" s="187"/>
      <c r="TAJ20" s="187"/>
      <c r="TAK20" s="187"/>
      <c r="TAL20" s="187"/>
      <c r="TAM20" s="187"/>
      <c r="TAN20" s="187"/>
      <c r="TAO20" s="187"/>
      <c r="TAP20" s="187"/>
      <c r="TAQ20" s="187"/>
      <c r="TAR20" s="187"/>
      <c r="TAS20" s="187"/>
      <c r="TAT20" s="187"/>
      <c r="TAU20" s="187"/>
      <c r="TAV20" s="187"/>
      <c r="TAW20" s="187"/>
      <c r="TAX20" s="187"/>
      <c r="TAY20" s="187"/>
      <c r="TAZ20" s="187"/>
      <c r="TBA20" s="187"/>
      <c r="TBB20" s="187"/>
      <c r="TBC20" s="187"/>
      <c r="TBD20" s="187"/>
      <c r="TBE20" s="187"/>
      <c r="TBF20" s="187"/>
      <c r="TBG20" s="187"/>
      <c r="TBH20" s="187"/>
      <c r="TBI20" s="187"/>
      <c r="TBJ20" s="187"/>
      <c r="TBK20" s="187"/>
      <c r="TBL20" s="187"/>
      <c r="TBM20" s="187"/>
      <c r="TBN20" s="187"/>
      <c r="TBO20" s="187"/>
      <c r="TBP20" s="187"/>
      <c r="TBQ20" s="187"/>
      <c r="TBR20" s="187"/>
      <c r="TBS20" s="187"/>
      <c r="TBT20" s="187"/>
      <c r="TBU20" s="187"/>
      <c r="TBV20" s="187"/>
      <c r="TBW20" s="187"/>
      <c r="TBX20" s="187"/>
      <c r="TBY20" s="187"/>
      <c r="TBZ20" s="187"/>
      <c r="TCA20" s="187"/>
      <c r="TCB20" s="187"/>
      <c r="TCC20" s="187"/>
      <c r="TCD20" s="187"/>
      <c r="TCE20" s="187"/>
      <c r="TCF20" s="187"/>
      <c r="TCG20" s="187"/>
      <c r="TCH20" s="187"/>
      <c r="TCI20" s="187"/>
      <c r="TCJ20" s="187"/>
      <c r="TCK20" s="187"/>
      <c r="TCL20" s="187"/>
      <c r="TCM20" s="187"/>
      <c r="TCN20" s="187"/>
      <c r="TCO20" s="187"/>
      <c r="TCP20" s="187"/>
      <c r="TCQ20" s="187"/>
      <c r="TCR20" s="187"/>
      <c r="TCS20" s="187"/>
      <c r="TCT20" s="187"/>
      <c r="TCU20" s="187"/>
      <c r="TCV20" s="187"/>
      <c r="TCW20" s="187"/>
      <c r="TCX20" s="187"/>
      <c r="TCY20" s="187"/>
      <c r="TCZ20" s="187"/>
      <c r="TDA20" s="187"/>
      <c r="TDB20" s="187"/>
      <c r="TDC20" s="187"/>
      <c r="TDD20" s="187"/>
      <c r="TDE20" s="187"/>
      <c r="TDF20" s="187"/>
      <c r="TDG20" s="187"/>
      <c r="TDH20" s="187"/>
      <c r="TDI20" s="187"/>
      <c r="TDJ20" s="187"/>
      <c r="TDK20" s="187"/>
      <c r="TDL20" s="187"/>
      <c r="TDM20" s="187"/>
      <c r="TDN20" s="187"/>
      <c r="TDO20" s="187"/>
      <c r="TDP20" s="187"/>
      <c r="TDQ20" s="187"/>
      <c r="TDR20" s="187"/>
      <c r="TDS20" s="187"/>
      <c r="TDT20" s="187"/>
      <c r="TDU20" s="187"/>
      <c r="TDV20" s="187"/>
      <c r="TDW20" s="187"/>
      <c r="TDX20" s="187"/>
      <c r="TDY20" s="187"/>
      <c r="TDZ20" s="187"/>
      <c r="TEA20" s="187"/>
      <c r="TEB20" s="187"/>
      <c r="TEC20" s="187"/>
      <c r="TED20" s="187"/>
      <c r="TEE20" s="187"/>
      <c r="TEF20" s="187"/>
      <c r="TEG20" s="187"/>
      <c r="TEH20" s="187"/>
      <c r="TEI20" s="187"/>
      <c r="TEJ20" s="187"/>
      <c r="TEK20" s="187"/>
      <c r="TEL20" s="187"/>
      <c r="TEM20" s="187"/>
      <c r="TEN20" s="187"/>
      <c r="TEO20" s="187"/>
      <c r="TEP20" s="187"/>
      <c r="TEQ20" s="187"/>
      <c r="TER20" s="187"/>
      <c r="TES20" s="187"/>
      <c r="TET20" s="187"/>
      <c r="TEU20" s="187"/>
      <c r="TEV20" s="187"/>
      <c r="TEW20" s="187"/>
      <c r="TEX20" s="187"/>
      <c r="TEY20" s="187"/>
      <c r="TEZ20" s="187"/>
      <c r="TFA20" s="187"/>
      <c r="TFB20" s="187"/>
      <c r="TFC20" s="187"/>
      <c r="TFD20" s="187"/>
      <c r="TFE20" s="187"/>
      <c r="TFF20" s="187"/>
      <c r="TFG20" s="187"/>
      <c r="TFH20" s="187"/>
      <c r="TFI20" s="187"/>
      <c r="TFJ20" s="187"/>
      <c r="TFK20" s="187"/>
      <c r="TFL20" s="187"/>
      <c r="TFM20" s="187"/>
      <c r="TFN20" s="187"/>
      <c r="TFO20" s="187"/>
      <c r="TFP20" s="187"/>
      <c r="TFQ20" s="187"/>
      <c r="TFR20" s="187"/>
      <c r="TFS20" s="187"/>
      <c r="TFT20" s="187"/>
      <c r="TFU20" s="187"/>
      <c r="TFV20" s="187"/>
      <c r="TFW20" s="187"/>
      <c r="TFX20" s="187"/>
      <c r="TFY20" s="187"/>
      <c r="TFZ20" s="187"/>
      <c r="TGA20" s="187"/>
      <c r="TGB20" s="187"/>
      <c r="TGC20" s="187"/>
      <c r="TGD20" s="187"/>
      <c r="TGE20" s="187"/>
      <c r="TGF20" s="187"/>
      <c r="TGG20" s="187"/>
      <c r="TGH20" s="187"/>
      <c r="TGI20" s="187"/>
      <c r="TGJ20" s="187"/>
      <c r="TGK20" s="187"/>
      <c r="TGL20" s="187"/>
      <c r="TGM20" s="187"/>
      <c r="TGN20" s="187"/>
      <c r="TGO20" s="187"/>
      <c r="TGP20" s="187"/>
      <c r="TGQ20" s="187"/>
      <c r="TGR20" s="187"/>
      <c r="TGS20" s="187"/>
      <c r="TGT20" s="187"/>
      <c r="TGU20" s="187"/>
      <c r="TGV20" s="187"/>
      <c r="TGW20" s="187"/>
      <c r="TGX20" s="187"/>
      <c r="TGY20" s="187"/>
      <c r="TGZ20" s="187"/>
      <c r="THA20" s="187"/>
      <c r="THB20" s="187"/>
      <c r="THC20" s="187"/>
      <c r="THD20" s="187"/>
      <c r="THE20" s="187"/>
      <c r="THF20" s="187"/>
      <c r="THG20" s="187"/>
      <c r="THH20" s="187"/>
      <c r="THI20" s="187"/>
      <c r="THJ20" s="187"/>
      <c r="THK20" s="187"/>
      <c r="THL20" s="187"/>
      <c r="THM20" s="187"/>
      <c r="THN20" s="187"/>
      <c r="THO20" s="187"/>
      <c r="THP20" s="187"/>
      <c r="THQ20" s="187"/>
      <c r="THR20" s="187"/>
      <c r="THS20" s="187"/>
      <c r="THT20" s="187"/>
      <c r="THU20" s="187"/>
      <c r="THV20" s="187"/>
      <c r="THW20" s="187"/>
      <c r="THX20" s="187"/>
      <c r="THY20" s="187"/>
      <c r="THZ20" s="187"/>
      <c r="TIA20" s="187"/>
      <c r="TIB20" s="187"/>
      <c r="TIC20" s="187"/>
      <c r="TID20" s="187"/>
      <c r="TIE20" s="187"/>
      <c r="TIF20" s="187"/>
      <c r="TIG20" s="187"/>
      <c r="TIH20" s="187"/>
      <c r="TII20" s="187"/>
      <c r="TIJ20" s="187"/>
      <c r="TIK20" s="187"/>
      <c r="TIL20" s="187"/>
      <c r="TIM20" s="187"/>
      <c r="TIN20" s="187"/>
      <c r="TIO20" s="187"/>
      <c r="TIP20" s="187"/>
      <c r="TIQ20" s="187"/>
      <c r="TIR20" s="187"/>
      <c r="TIS20" s="187"/>
      <c r="TIT20" s="187"/>
      <c r="TIU20" s="187"/>
      <c r="TIV20" s="187"/>
      <c r="TIW20" s="187"/>
      <c r="TIX20" s="187"/>
      <c r="TIY20" s="187"/>
      <c r="TIZ20" s="187"/>
      <c r="TJA20" s="187"/>
      <c r="TJB20" s="187"/>
      <c r="TJC20" s="187"/>
      <c r="TJD20" s="187"/>
      <c r="TJE20" s="187"/>
      <c r="TJF20" s="187"/>
      <c r="TJG20" s="187"/>
      <c r="TJH20" s="187"/>
      <c r="TJI20" s="187"/>
      <c r="TJJ20" s="187"/>
      <c r="TJK20" s="187"/>
      <c r="TJL20" s="187"/>
      <c r="TJM20" s="187"/>
      <c r="TJN20" s="187"/>
      <c r="TJO20" s="187"/>
      <c r="TJP20" s="187"/>
      <c r="TJQ20" s="187"/>
      <c r="TJR20" s="187"/>
      <c r="TJS20" s="187"/>
      <c r="TJT20" s="187"/>
      <c r="TJU20" s="187"/>
      <c r="TJV20" s="187"/>
      <c r="TJW20" s="187"/>
      <c r="TJX20" s="187"/>
      <c r="TJY20" s="187"/>
      <c r="TJZ20" s="187"/>
      <c r="TKA20" s="187"/>
      <c r="TKB20" s="187"/>
      <c r="TKC20" s="187"/>
      <c r="TKD20" s="187"/>
      <c r="TKE20" s="187"/>
      <c r="TKF20" s="187"/>
      <c r="TKG20" s="187"/>
      <c r="TKH20" s="187"/>
      <c r="TKI20" s="187"/>
      <c r="TKJ20" s="187"/>
      <c r="TKK20" s="187"/>
      <c r="TKL20" s="187"/>
      <c r="TKM20" s="187"/>
      <c r="TKN20" s="187"/>
      <c r="TKO20" s="187"/>
      <c r="TKP20" s="187"/>
      <c r="TKQ20" s="187"/>
      <c r="TKR20" s="187"/>
      <c r="TKS20" s="187"/>
      <c r="TKT20" s="187"/>
      <c r="TKU20" s="187"/>
      <c r="TKV20" s="187"/>
      <c r="TKW20" s="187"/>
      <c r="TKX20" s="187"/>
      <c r="TKY20" s="187"/>
      <c r="TKZ20" s="187"/>
      <c r="TLA20" s="187"/>
      <c r="TLB20" s="187"/>
      <c r="TLC20" s="187"/>
      <c r="TLD20" s="187"/>
      <c r="TLE20" s="187"/>
      <c r="TLF20" s="187"/>
      <c r="TLG20" s="187"/>
      <c r="TLH20" s="187"/>
      <c r="TLI20" s="187"/>
      <c r="TLJ20" s="187"/>
      <c r="TLK20" s="187"/>
      <c r="TLL20" s="187"/>
      <c r="TLM20" s="187"/>
      <c r="TLN20" s="187"/>
      <c r="TLO20" s="187"/>
      <c r="TLP20" s="187"/>
      <c r="TLQ20" s="187"/>
      <c r="TLR20" s="187"/>
      <c r="TLS20" s="187"/>
      <c r="TLT20" s="187"/>
      <c r="TLU20" s="187"/>
      <c r="TLV20" s="187"/>
      <c r="TLW20" s="187"/>
      <c r="TLX20" s="187"/>
      <c r="TLY20" s="187"/>
      <c r="TLZ20" s="187"/>
      <c r="TMA20" s="187"/>
      <c r="TMB20" s="187"/>
      <c r="TMC20" s="187"/>
      <c r="TMD20" s="187"/>
      <c r="TME20" s="187"/>
      <c r="TMF20" s="187"/>
      <c r="TMG20" s="187"/>
      <c r="TMH20" s="187"/>
      <c r="TMI20" s="187"/>
      <c r="TMJ20" s="187"/>
      <c r="TMK20" s="187"/>
      <c r="TML20" s="187"/>
      <c r="TMM20" s="187"/>
      <c r="TMN20" s="187"/>
      <c r="TMO20" s="187"/>
      <c r="TMP20" s="187"/>
      <c r="TMQ20" s="187"/>
      <c r="TMR20" s="187"/>
      <c r="TMS20" s="187"/>
      <c r="TMT20" s="187"/>
      <c r="TMU20" s="187"/>
      <c r="TMV20" s="187"/>
      <c r="TMW20" s="187"/>
      <c r="TMX20" s="187"/>
      <c r="TMY20" s="187"/>
      <c r="TMZ20" s="187"/>
      <c r="TNA20" s="187"/>
      <c r="TNB20" s="187"/>
      <c r="TNC20" s="187"/>
      <c r="TND20" s="187"/>
      <c r="TNE20" s="187"/>
      <c r="TNF20" s="187"/>
      <c r="TNG20" s="187"/>
      <c r="TNH20" s="187"/>
      <c r="TNI20" s="187"/>
      <c r="TNJ20" s="187"/>
      <c r="TNK20" s="187"/>
      <c r="TNL20" s="187"/>
      <c r="TNM20" s="187"/>
      <c r="TNN20" s="187"/>
      <c r="TNO20" s="187"/>
      <c r="TNP20" s="187"/>
      <c r="TNQ20" s="187"/>
      <c r="TNR20" s="187"/>
      <c r="TNS20" s="187"/>
      <c r="TNT20" s="187"/>
      <c r="TNU20" s="187"/>
      <c r="TNV20" s="187"/>
      <c r="TNW20" s="187"/>
      <c r="TNX20" s="187"/>
      <c r="TNY20" s="187"/>
      <c r="TNZ20" s="187"/>
      <c r="TOA20" s="187"/>
      <c r="TOB20" s="187"/>
      <c r="TOC20" s="187"/>
      <c r="TOD20" s="187"/>
      <c r="TOE20" s="187"/>
      <c r="TOF20" s="187"/>
      <c r="TOG20" s="187"/>
      <c r="TOH20" s="187"/>
      <c r="TOI20" s="187"/>
      <c r="TOJ20" s="187"/>
      <c r="TOK20" s="187"/>
      <c r="TOL20" s="187"/>
      <c r="TOM20" s="187"/>
      <c r="TON20" s="187"/>
      <c r="TOO20" s="187"/>
      <c r="TOP20" s="187"/>
      <c r="TOQ20" s="187"/>
      <c r="TOR20" s="187"/>
      <c r="TOS20" s="187"/>
      <c r="TOT20" s="187"/>
      <c r="TOU20" s="187"/>
      <c r="TOV20" s="187"/>
      <c r="TOW20" s="187"/>
      <c r="TOX20" s="187"/>
      <c r="TOY20" s="187"/>
      <c r="TOZ20" s="187"/>
      <c r="TPA20" s="187"/>
      <c r="TPB20" s="187"/>
      <c r="TPC20" s="187"/>
      <c r="TPD20" s="187"/>
      <c r="TPE20" s="187"/>
      <c r="TPF20" s="187"/>
      <c r="TPG20" s="187"/>
      <c r="TPH20" s="187"/>
      <c r="TPI20" s="187"/>
      <c r="TPJ20" s="187"/>
      <c r="TPK20" s="187"/>
      <c r="TPL20" s="187"/>
      <c r="TPM20" s="187"/>
      <c r="TPN20" s="187"/>
      <c r="TPO20" s="187"/>
      <c r="TPP20" s="187"/>
      <c r="TPQ20" s="187"/>
      <c r="TPR20" s="187"/>
      <c r="TPS20" s="187"/>
      <c r="TPT20" s="187"/>
      <c r="TPU20" s="187"/>
      <c r="TPV20" s="187"/>
      <c r="TPW20" s="187"/>
      <c r="TPX20" s="187"/>
      <c r="TPY20" s="187"/>
      <c r="TPZ20" s="187"/>
      <c r="TQA20" s="187"/>
      <c r="TQB20" s="187"/>
      <c r="TQC20" s="187"/>
      <c r="TQD20" s="187"/>
      <c r="TQE20" s="187"/>
      <c r="TQF20" s="187"/>
      <c r="TQG20" s="187"/>
      <c r="TQH20" s="187"/>
      <c r="TQI20" s="187"/>
      <c r="TQJ20" s="187"/>
      <c r="TQK20" s="187"/>
      <c r="TQL20" s="187"/>
      <c r="TQM20" s="187"/>
      <c r="TQN20" s="187"/>
      <c r="TQO20" s="187"/>
      <c r="TQP20" s="187"/>
      <c r="TQQ20" s="187"/>
      <c r="TQR20" s="187"/>
      <c r="TQS20" s="187"/>
      <c r="TQT20" s="187"/>
      <c r="TQU20" s="187"/>
      <c r="TQV20" s="187"/>
      <c r="TQW20" s="187"/>
      <c r="TQX20" s="187"/>
      <c r="TQY20" s="187"/>
      <c r="TQZ20" s="187"/>
      <c r="TRA20" s="187"/>
      <c r="TRB20" s="187"/>
      <c r="TRC20" s="187"/>
      <c r="TRD20" s="187"/>
      <c r="TRE20" s="187"/>
      <c r="TRF20" s="187"/>
      <c r="TRG20" s="187"/>
      <c r="TRH20" s="187"/>
      <c r="TRI20" s="187"/>
      <c r="TRJ20" s="187"/>
      <c r="TRK20" s="187"/>
      <c r="TRL20" s="187"/>
      <c r="TRM20" s="187"/>
      <c r="TRN20" s="187"/>
      <c r="TRO20" s="187"/>
      <c r="TRP20" s="187"/>
      <c r="TRQ20" s="187"/>
      <c r="TRR20" s="187"/>
      <c r="TRS20" s="187"/>
      <c r="TRT20" s="187"/>
      <c r="TRU20" s="187"/>
      <c r="TRV20" s="187"/>
      <c r="TRW20" s="187"/>
      <c r="TRX20" s="187"/>
      <c r="TRY20" s="187"/>
      <c r="TRZ20" s="187"/>
      <c r="TSA20" s="187"/>
      <c r="TSB20" s="187"/>
      <c r="TSC20" s="187"/>
      <c r="TSD20" s="187"/>
      <c r="TSE20" s="187"/>
      <c r="TSF20" s="187"/>
      <c r="TSG20" s="187"/>
      <c r="TSH20" s="187"/>
      <c r="TSI20" s="187"/>
      <c r="TSJ20" s="187"/>
      <c r="TSK20" s="187"/>
      <c r="TSL20" s="187"/>
      <c r="TSM20" s="187"/>
      <c r="TSN20" s="187"/>
      <c r="TSO20" s="187"/>
      <c r="TSP20" s="187"/>
      <c r="TSQ20" s="187"/>
      <c r="TSR20" s="187"/>
      <c r="TSS20" s="187"/>
      <c r="TST20" s="187"/>
      <c r="TSU20" s="187"/>
      <c r="TSV20" s="187"/>
      <c r="TSW20" s="187"/>
      <c r="TSX20" s="187"/>
      <c r="TSY20" s="187"/>
      <c r="TSZ20" s="187"/>
      <c r="TTA20" s="187"/>
      <c r="TTB20" s="187"/>
      <c r="TTC20" s="187"/>
      <c r="TTD20" s="187"/>
      <c r="TTE20" s="187"/>
      <c r="TTF20" s="187"/>
      <c r="TTG20" s="187"/>
      <c r="TTH20" s="187"/>
      <c r="TTI20" s="187"/>
      <c r="TTJ20" s="187"/>
      <c r="TTK20" s="187"/>
      <c r="TTL20" s="187"/>
      <c r="TTM20" s="187"/>
      <c r="TTN20" s="187"/>
      <c r="TTO20" s="187"/>
      <c r="TTP20" s="187"/>
      <c r="TTQ20" s="187"/>
      <c r="TTR20" s="187"/>
      <c r="TTS20" s="187"/>
      <c r="TTT20" s="187"/>
      <c r="TTU20" s="187"/>
      <c r="TTV20" s="187"/>
      <c r="TTW20" s="187"/>
      <c r="TTX20" s="187"/>
      <c r="TTY20" s="187"/>
      <c r="TTZ20" s="187"/>
      <c r="TUA20" s="187"/>
      <c r="TUB20" s="187"/>
      <c r="TUC20" s="187"/>
      <c r="TUD20" s="187"/>
      <c r="TUE20" s="187"/>
      <c r="TUF20" s="187"/>
      <c r="TUG20" s="187"/>
      <c r="TUH20" s="187"/>
      <c r="TUI20" s="187"/>
      <c r="TUJ20" s="187"/>
      <c r="TUK20" s="187"/>
      <c r="TUL20" s="187"/>
      <c r="TUM20" s="187"/>
      <c r="TUN20" s="187"/>
      <c r="TUO20" s="187"/>
      <c r="TUP20" s="187"/>
      <c r="TUQ20" s="187"/>
      <c r="TUR20" s="187"/>
      <c r="TUS20" s="187"/>
      <c r="TUT20" s="187"/>
      <c r="TUU20" s="187"/>
      <c r="TUV20" s="187"/>
      <c r="TUW20" s="187"/>
      <c r="TUX20" s="187"/>
      <c r="TUY20" s="187"/>
      <c r="TUZ20" s="187"/>
      <c r="TVA20" s="187"/>
      <c r="TVB20" s="187"/>
      <c r="TVC20" s="187"/>
      <c r="TVD20" s="187"/>
      <c r="TVE20" s="187"/>
      <c r="TVF20" s="187"/>
      <c r="TVG20" s="187"/>
      <c r="TVH20" s="187"/>
      <c r="TVI20" s="187"/>
      <c r="TVJ20" s="187"/>
      <c r="TVK20" s="187"/>
      <c r="TVL20" s="187"/>
      <c r="TVM20" s="187"/>
      <c r="TVN20" s="187"/>
      <c r="TVO20" s="187"/>
      <c r="TVP20" s="187"/>
      <c r="TVQ20" s="187"/>
      <c r="TVR20" s="187"/>
      <c r="TVS20" s="187"/>
      <c r="TVT20" s="187"/>
      <c r="TVU20" s="187"/>
      <c r="TVV20" s="187"/>
      <c r="TVW20" s="187"/>
      <c r="TVX20" s="187"/>
      <c r="TVY20" s="187"/>
      <c r="TVZ20" s="187"/>
      <c r="TWA20" s="187"/>
      <c r="TWB20" s="187"/>
      <c r="TWC20" s="187"/>
      <c r="TWD20" s="187"/>
      <c r="TWE20" s="187"/>
      <c r="TWF20" s="187"/>
      <c r="TWG20" s="187"/>
      <c r="TWH20" s="187"/>
      <c r="TWI20" s="187"/>
      <c r="TWJ20" s="187"/>
      <c r="TWK20" s="187"/>
      <c r="TWL20" s="187"/>
      <c r="TWM20" s="187"/>
      <c r="TWN20" s="187"/>
      <c r="TWO20" s="187"/>
      <c r="TWP20" s="187"/>
      <c r="TWQ20" s="187"/>
      <c r="TWR20" s="187"/>
      <c r="TWS20" s="187"/>
      <c r="TWT20" s="187"/>
      <c r="TWU20" s="187"/>
      <c r="TWV20" s="187"/>
      <c r="TWW20" s="187"/>
      <c r="TWX20" s="187"/>
      <c r="TWY20" s="187"/>
      <c r="TWZ20" s="187"/>
      <c r="TXA20" s="187"/>
      <c r="TXB20" s="187"/>
      <c r="TXC20" s="187"/>
      <c r="TXD20" s="187"/>
      <c r="TXE20" s="187"/>
      <c r="TXF20" s="187"/>
      <c r="TXG20" s="187"/>
      <c r="TXH20" s="187"/>
      <c r="TXI20" s="187"/>
      <c r="TXJ20" s="187"/>
      <c r="TXK20" s="187"/>
      <c r="TXL20" s="187"/>
      <c r="TXM20" s="187"/>
      <c r="TXN20" s="187"/>
      <c r="TXO20" s="187"/>
      <c r="TXP20" s="187"/>
      <c r="TXQ20" s="187"/>
      <c r="TXR20" s="187"/>
      <c r="TXS20" s="187"/>
      <c r="TXT20" s="187"/>
      <c r="TXU20" s="187"/>
      <c r="TXV20" s="187"/>
      <c r="TXW20" s="187"/>
      <c r="TXX20" s="187"/>
      <c r="TXY20" s="187"/>
      <c r="TXZ20" s="187"/>
      <c r="TYA20" s="187"/>
      <c r="TYB20" s="187"/>
      <c r="TYC20" s="187"/>
      <c r="TYD20" s="187"/>
      <c r="TYE20" s="187"/>
      <c r="TYF20" s="187"/>
      <c r="TYG20" s="187"/>
      <c r="TYH20" s="187"/>
      <c r="TYI20" s="187"/>
      <c r="TYJ20" s="187"/>
      <c r="TYK20" s="187"/>
      <c r="TYL20" s="187"/>
      <c r="TYM20" s="187"/>
      <c r="TYN20" s="187"/>
      <c r="TYO20" s="187"/>
      <c r="TYP20" s="187"/>
      <c r="TYQ20" s="187"/>
      <c r="TYR20" s="187"/>
      <c r="TYS20" s="187"/>
      <c r="TYT20" s="187"/>
      <c r="TYU20" s="187"/>
      <c r="TYV20" s="187"/>
      <c r="TYW20" s="187"/>
      <c r="TYX20" s="187"/>
      <c r="TYY20" s="187"/>
      <c r="TYZ20" s="187"/>
      <c r="TZA20" s="187"/>
      <c r="TZB20" s="187"/>
      <c r="TZC20" s="187"/>
      <c r="TZD20" s="187"/>
      <c r="TZE20" s="187"/>
      <c r="TZF20" s="187"/>
      <c r="TZG20" s="187"/>
      <c r="TZH20" s="187"/>
      <c r="TZI20" s="187"/>
      <c r="TZJ20" s="187"/>
      <c r="TZK20" s="187"/>
      <c r="TZL20" s="187"/>
      <c r="TZM20" s="187"/>
      <c r="TZN20" s="187"/>
      <c r="TZO20" s="187"/>
      <c r="TZP20" s="187"/>
      <c r="TZQ20" s="187"/>
      <c r="TZR20" s="187"/>
      <c r="TZS20" s="187"/>
      <c r="TZT20" s="187"/>
      <c r="TZU20" s="187"/>
      <c r="TZV20" s="187"/>
      <c r="TZW20" s="187"/>
      <c r="TZX20" s="187"/>
      <c r="TZY20" s="187"/>
      <c r="TZZ20" s="187"/>
      <c r="UAA20" s="187"/>
      <c r="UAB20" s="187"/>
      <c r="UAC20" s="187"/>
      <c r="UAD20" s="187"/>
      <c r="UAE20" s="187"/>
      <c r="UAF20" s="187"/>
      <c r="UAG20" s="187"/>
      <c r="UAH20" s="187"/>
      <c r="UAI20" s="187"/>
      <c r="UAJ20" s="187"/>
      <c r="UAK20" s="187"/>
      <c r="UAL20" s="187"/>
      <c r="UAM20" s="187"/>
      <c r="UAN20" s="187"/>
      <c r="UAO20" s="187"/>
      <c r="UAP20" s="187"/>
      <c r="UAQ20" s="187"/>
      <c r="UAR20" s="187"/>
      <c r="UAS20" s="187"/>
      <c r="UAT20" s="187"/>
      <c r="UAU20" s="187"/>
      <c r="UAV20" s="187"/>
      <c r="UAW20" s="187"/>
      <c r="UAX20" s="187"/>
      <c r="UAY20" s="187"/>
      <c r="UAZ20" s="187"/>
      <c r="UBA20" s="187"/>
      <c r="UBB20" s="187"/>
      <c r="UBC20" s="187"/>
      <c r="UBD20" s="187"/>
      <c r="UBE20" s="187"/>
      <c r="UBF20" s="187"/>
      <c r="UBG20" s="187"/>
      <c r="UBH20" s="187"/>
      <c r="UBI20" s="187"/>
      <c r="UBJ20" s="187"/>
      <c r="UBK20" s="187"/>
      <c r="UBL20" s="187"/>
      <c r="UBM20" s="187"/>
      <c r="UBN20" s="187"/>
      <c r="UBO20" s="187"/>
      <c r="UBP20" s="187"/>
      <c r="UBQ20" s="187"/>
      <c r="UBR20" s="187"/>
      <c r="UBS20" s="187"/>
      <c r="UBT20" s="187"/>
      <c r="UBU20" s="187"/>
      <c r="UBV20" s="187"/>
      <c r="UBW20" s="187"/>
      <c r="UBX20" s="187"/>
      <c r="UBY20" s="187"/>
      <c r="UBZ20" s="187"/>
      <c r="UCA20" s="187"/>
      <c r="UCB20" s="187"/>
      <c r="UCC20" s="187"/>
      <c r="UCD20" s="187"/>
      <c r="UCE20" s="187"/>
      <c r="UCF20" s="187"/>
      <c r="UCG20" s="187"/>
      <c r="UCH20" s="187"/>
      <c r="UCI20" s="187"/>
      <c r="UCJ20" s="187"/>
      <c r="UCK20" s="187"/>
      <c r="UCL20" s="187"/>
      <c r="UCM20" s="187"/>
      <c r="UCN20" s="187"/>
      <c r="UCO20" s="187"/>
      <c r="UCP20" s="187"/>
      <c r="UCQ20" s="187"/>
      <c r="UCR20" s="187"/>
      <c r="UCS20" s="187"/>
      <c r="UCT20" s="187"/>
      <c r="UCU20" s="187"/>
      <c r="UCV20" s="187"/>
      <c r="UCW20" s="187"/>
      <c r="UCX20" s="187"/>
      <c r="UCY20" s="187"/>
      <c r="UCZ20" s="187"/>
      <c r="UDA20" s="187"/>
      <c r="UDB20" s="187"/>
      <c r="UDC20" s="187"/>
      <c r="UDD20" s="187"/>
      <c r="UDE20" s="187"/>
      <c r="UDF20" s="187"/>
      <c r="UDG20" s="187"/>
      <c r="UDH20" s="187"/>
      <c r="UDI20" s="187"/>
      <c r="UDJ20" s="187"/>
      <c r="UDK20" s="187"/>
      <c r="UDL20" s="187"/>
      <c r="UDM20" s="187"/>
      <c r="UDN20" s="187"/>
      <c r="UDO20" s="187"/>
      <c r="UDP20" s="187"/>
      <c r="UDQ20" s="187"/>
      <c r="UDR20" s="187"/>
      <c r="UDS20" s="187"/>
      <c r="UDT20" s="187"/>
      <c r="UDU20" s="187"/>
      <c r="UDV20" s="187"/>
      <c r="UDW20" s="187"/>
      <c r="UDX20" s="187"/>
      <c r="UDY20" s="187"/>
      <c r="UDZ20" s="187"/>
      <c r="UEA20" s="187"/>
      <c r="UEB20" s="187"/>
      <c r="UEC20" s="187"/>
      <c r="UED20" s="187"/>
      <c r="UEE20" s="187"/>
      <c r="UEF20" s="187"/>
      <c r="UEG20" s="187"/>
      <c r="UEH20" s="187"/>
      <c r="UEI20" s="187"/>
      <c r="UEJ20" s="187"/>
      <c r="UEK20" s="187"/>
      <c r="UEL20" s="187"/>
      <c r="UEM20" s="187"/>
      <c r="UEN20" s="187"/>
      <c r="UEO20" s="187"/>
      <c r="UEP20" s="187"/>
      <c r="UEQ20" s="187"/>
      <c r="UER20" s="187"/>
      <c r="UES20" s="187"/>
      <c r="UET20" s="187"/>
      <c r="UEU20" s="187"/>
      <c r="UEV20" s="187"/>
      <c r="UEW20" s="187"/>
      <c r="UEX20" s="187"/>
      <c r="UEY20" s="187"/>
      <c r="UEZ20" s="187"/>
      <c r="UFA20" s="187"/>
      <c r="UFB20" s="187"/>
      <c r="UFC20" s="187"/>
      <c r="UFD20" s="187"/>
      <c r="UFE20" s="187"/>
      <c r="UFF20" s="187"/>
      <c r="UFG20" s="187"/>
      <c r="UFH20" s="187"/>
      <c r="UFI20" s="187"/>
      <c r="UFJ20" s="187"/>
      <c r="UFK20" s="187"/>
      <c r="UFL20" s="187"/>
      <c r="UFM20" s="187"/>
      <c r="UFN20" s="187"/>
      <c r="UFO20" s="187"/>
      <c r="UFP20" s="187"/>
      <c r="UFQ20" s="187"/>
      <c r="UFR20" s="187"/>
      <c r="UFS20" s="187"/>
      <c r="UFT20" s="187"/>
      <c r="UFU20" s="187"/>
      <c r="UFV20" s="187"/>
      <c r="UFW20" s="187"/>
      <c r="UFX20" s="187"/>
      <c r="UFY20" s="187"/>
      <c r="UFZ20" s="187"/>
      <c r="UGA20" s="187"/>
      <c r="UGB20" s="187"/>
      <c r="UGC20" s="187"/>
      <c r="UGD20" s="187"/>
      <c r="UGE20" s="187"/>
      <c r="UGF20" s="187"/>
      <c r="UGG20" s="187"/>
      <c r="UGH20" s="187"/>
      <c r="UGI20" s="187"/>
      <c r="UGJ20" s="187"/>
      <c r="UGK20" s="187"/>
      <c r="UGL20" s="187"/>
      <c r="UGM20" s="187"/>
      <c r="UGN20" s="187"/>
      <c r="UGO20" s="187"/>
      <c r="UGP20" s="187"/>
      <c r="UGQ20" s="187"/>
      <c r="UGR20" s="187"/>
      <c r="UGS20" s="187"/>
      <c r="UGT20" s="187"/>
      <c r="UGU20" s="187"/>
      <c r="UGV20" s="187"/>
      <c r="UGW20" s="187"/>
      <c r="UGX20" s="187"/>
      <c r="UGY20" s="187"/>
      <c r="UGZ20" s="187"/>
      <c r="UHA20" s="187"/>
      <c r="UHB20" s="187"/>
      <c r="UHC20" s="187"/>
      <c r="UHD20" s="187"/>
      <c r="UHE20" s="187"/>
      <c r="UHF20" s="187"/>
      <c r="UHG20" s="187"/>
      <c r="UHH20" s="187"/>
      <c r="UHI20" s="187"/>
      <c r="UHJ20" s="187"/>
      <c r="UHK20" s="187"/>
      <c r="UHL20" s="187"/>
      <c r="UHM20" s="187"/>
      <c r="UHN20" s="187"/>
      <c r="UHO20" s="187"/>
      <c r="UHP20" s="187"/>
      <c r="UHQ20" s="187"/>
      <c r="UHR20" s="187"/>
      <c r="UHS20" s="187"/>
      <c r="UHT20" s="187"/>
      <c r="UHU20" s="187"/>
      <c r="UHV20" s="187"/>
      <c r="UHW20" s="187"/>
      <c r="UHX20" s="187"/>
      <c r="UHY20" s="187"/>
      <c r="UHZ20" s="187"/>
      <c r="UIA20" s="187"/>
      <c r="UIB20" s="187"/>
      <c r="UIC20" s="187"/>
      <c r="UID20" s="187"/>
      <c r="UIE20" s="187"/>
      <c r="UIF20" s="187"/>
      <c r="UIG20" s="187"/>
      <c r="UIH20" s="187"/>
      <c r="UII20" s="187"/>
      <c r="UIJ20" s="187"/>
      <c r="UIK20" s="187"/>
      <c r="UIL20" s="187"/>
      <c r="UIM20" s="187"/>
      <c r="UIN20" s="187"/>
      <c r="UIO20" s="187"/>
      <c r="UIP20" s="187"/>
      <c r="UIQ20" s="187"/>
      <c r="UIR20" s="187"/>
      <c r="UIS20" s="187"/>
      <c r="UIT20" s="187"/>
      <c r="UIU20" s="187"/>
      <c r="UIV20" s="187"/>
      <c r="UIW20" s="187"/>
      <c r="UIX20" s="187"/>
      <c r="UIY20" s="187"/>
      <c r="UIZ20" s="187"/>
      <c r="UJA20" s="187"/>
      <c r="UJB20" s="187"/>
      <c r="UJC20" s="187"/>
      <c r="UJD20" s="187"/>
      <c r="UJE20" s="187"/>
      <c r="UJF20" s="187"/>
      <c r="UJG20" s="187"/>
      <c r="UJH20" s="187"/>
      <c r="UJI20" s="187"/>
      <c r="UJJ20" s="187"/>
      <c r="UJK20" s="187"/>
      <c r="UJL20" s="187"/>
      <c r="UJM20" s="187"/>
      <c r="UJN20" s="187"/>
      <c r="UJO20" s="187"/>
      <c r="UJP20" s="187"/>
      <c r="UJQ20" s="187"/>
      <c r="UJR20" s="187"/>
      <c r="UJS20" s="187"/>
      <c r="UJT20" s="187"/>
      <c r="UJU20" s="187"/>
      <c r="UJV20" s="187"/>
      <c r="UJW20" s="187"/>
      <c r="UJX20" s="187"/>
      <c r="UJY20" s="187"/>
      <c r="UJZ20" s="187"/>
      <c r="UKA20" s="187"/>
      <c r="UKB20" s="187"/>
      <c r="UKC20" s="187"/>
      <c r="UKD20" s="187"/>
      <c r="UKE20" s="187"/>
      <c r="UKF20" s="187"/>
      <c r="UKG20" s="187"/>
      <c r="UKH20" s="187"/>
      <c r="UKI20" s="187"/>
      <c r="UKJ20" s="187"/>
      <c r="UKK20" s="187"/>
      <c r="UKL20" s="187"/>
      <c r="UKM20" s="187"/>
      <c r="UKN20" s="187"/>
      <c r="UKO20" s="187"/>
      <c r="UKP20" s="187"/>
      <c r="UKQ20" s="187"/>
      <c r="UKR20" s="187"/>
      <c r="UKS20" s="187"/>
      <c r="UKT20" s="187"/>
      <c r="UKU20" s="187"/>
      <c r="UKV20" s="187"/>
      <c r="UKW20" s="187"/>
      <c r="UKX20" s="187"/>
      <c r="UKY20" s="187"/>
      <c r="UKZ20" s="187"/>
      <c r="ULA20" s="187"/>
      <c r="ULB20" s="187"/>
      <c r="ULC20" s="187"/>
      <c r="ULD20" s="187"/>
      <c r="ULE20" s="187"/>
      <c r="ULF20" s="187"/>
      <c r="ULG20" s="187"/>
      <c r="ULH20" s="187"/>
      <c r="ULI20" s="187"/>
      <c r="ULJ20" s="187"/>
      <c r="ULK20" s="187"/>
      <c r="ULL20" s="187"/>
      <c r="ULM20" s="187"/>
      <c r="ULN20" s="187"/>
      <c r="ULO20" s="187"/>
      <c r="ULP20" s="187"/>
      <c r="ULQ20" s="187"/>
      <c r="ULR20" s="187"/>
      <c r="ULS20" s="187"/>
      <c r="ULT20" s="187"/>
      <c r="ULU20" s="187"/>
      <c r="ULV20" s="187"/>
      <c r="ULW20" s="187"/>
      <c r="ULX20" s="187"/>
      <c r="ULY20" s="187"/>
      <c r="ULZ20" s="187"/>
      <c r="UMA20" s="187"/>
      <c r="UMB20" s="187"/>
      <c r="UMC20" s="187"/>
      <c r="UMD20" s="187"/>
      <c r="UME20" s="187"/>
      <c r="UMF20" s="187"/>
      <c r="UMG20" s="187"/>
      <c r="UMH20" s="187"/>
      <c r="UMI20" s="187"/>
      <c r="UMJ20" s="187"/>
      <c r="UMK20" s="187"/>
      <c r="UML20" s="187"/>
      <c r="UMM20" s="187"/>
      <c r="UMN20" s="187"/>
      <c r="UMO20" s="187"/>
      <c r="UMP20" s="187"/>
      <c r="UMQ20" s="187"/>
      <c r="UMR20" s="187"/>
      <c r="UMS20" s="187"/>
      <c r="UMT20" s="187"/>
      <c r="UMU20" s="187"/>
      <c r="UMV20" s="187"/>
      <c r="UMW20" s="187"/>
      <c r="UMX20" s="187"/>
      <c r="UMY20" s="187"/>
      <c r="UMZ20" s="187"/>
      <c r="UNA20" s="187"/>
      <c r="UNB20" s="187"/>
      <c r="UNC20" s="187"/>
      <c r="UND20" s="187"/>
      <c r="UNE20" s="187"/>
      <c r="UNF20" s="187"/>
      <c r="UNG20" s="187"/>
      <c r="UNH20" s="187"/>
      <c r="UNI20" s="187"/>
      <c r="UNJ20" s="187"/>
      <c r="UNK20" s="187"/>
      <c r="UNL20" s="187"/>
      <c r="UNM20" s="187"/>
      <c r="UNN20" s="187"/>
      <c r="UNO20" s="187"/>
      <c r="UNP20" s="187"/>
      <c r="UNQ20" s="187"/>
      <c r="UNR20" s="187"/>
      <c r="UNS20" s="187"/>
      <c r="UNT20" s="187"/>
      <c r="UNU20" s="187"/>
      <c r="UNV20" s="187"/>
      <c r="UNW20" s="187"/>
      <c r="UNX20" s="187"/>
      <c r="UNY20" s="187"/>
      <c r="UNZ20" s="187"/>
      <c r="UOA20" s="187"/>
      <c r="UOB20" s="187"/>
      <c r="UOC20" s="187"/>
      <c r="UOD20" s="187"/>
      <c r="UOE20" s="187"/>
      <c r="UOF20" s="187"/>
      <c r="UOG20" s="187"/>
      <c r="UOH20" s="187"/>
      <c r="UOI20" s="187"/>
      <c r="UOJ20" s="187"/>
      <c r="UOK20" s="187"/>
      <c r="UOL20" s="187"/>
      <c r="UOM20" s="187"/>
      <c r="UON20" s="187"/>
      <c r="UOO20" s="187"/>
      <c r="UOP20" s="187"/>
      <c r="UOQ20" s="187"/>
      <c r="UOR20" s="187"/>
      <c r="UOS20" s="187"/>
      <c r="UOT20" s="187"/>
      <c r="UOU20" s="187"/>
      <c r="UOV20" s="187"/>
      <c r="UOW20" s="187"/>
      <c r="UOX20" s="187"/>
      <c r="UOY20" s="187"/>
      <c r="UOZ20" s="187"/>
      <c r="UPA20" s="187"/>
      <c r="UPB20" s="187"/>
      <c r="UPC20" s="187"/>
      <c r="UPD20" s="187"/>
      <c r="UPE20" s="187"/>
      <c r="UPF20" s="187"/>
      <c r="UPG20" s="187"/>
      <c r="UPH20" s="187"/>
      <c r="UPI20" s="187"/>
      <c r="UPJ20" s="187"/>
      <c r="UPK20" s="187"/>
      <c r="UPL20" s="187"/>
      <c r="UPM20" s="187"/>
      <c r="UPN20" s="187"/>
      <c r="UPO20" s="187"/>
      <c r="UPP20" s="187"/>
      <c r="UPQ20" s="187"/>
      <c r="UPR20" s="187"/>
      <c r="UPS20" s="187"/>
      <c r="UPT20" s="187"/>
      <c r="UPU20" s="187"/>
      <c r="UPV20" s="187"/>
      <c r="UPW20" s="187"/>
      <c r="UPX20" s="187"/>
      <c r="UPY20" s="187"/>
      <c r="UPZ20" s="187"/>
      <c r="UQA20" s="187"/>
      <c r="UQB20" s="187"/>
      <c r="UQC20" s="187"/>
      <c r="UQD20" s="187"/>
      <c r="UQE20" s="187"/>
      <c r="UQF20" s="187"/>
      <c r="UQG20" s="187"/>
      <c r="UQH20" s="187"/>
      <c r="UQI20" s="187"/>
      <c r="UQJ20" s="187"/>
      <c r="UQK20" s="187"/>
      <c r="UQL20" s="187"/>
      <c r="UQM20" s="187"/>
      <c r="UQN20" s="187"/>
      <c r="UQO20" s="187"/>
      <c r="UQP20" s="187"/>
      <c r="UQQ20" s="187"/>
      <c r="UQR20" s="187"/>
      <c r="UQS20" s="187"/>
      <c r="UQT20" s="187"/>
      <c r="UQU20" s="187"/>
      <c r="UQV20" s="187"/>
      <c r="UQW20" s="187"/>
      <c r="UQX20" s="187"/>
      <c r="UQY20" s="187"/>
      <c r="UQZ20" s="187"/>
      <c r="URA20" s="187"/>
      <c r="URB20" s="187"/>
      <c r="URC20" s="187"/>
      <c r="URD20" s="187"/>
      <c r="URE20" s="187"/>
      <c r="URF20" s="187"/>
      <c r="URG20" s="187"/>
      <c r="URH20" s="187"/>
      <c r="URI20" s="187"/>
      <c r="URJ20" s="187"/>
      <c r="URK20" s="187"/>
      <c r="URL20" s="187"/>
      <c r="URM20" s="187"/>
      <c r="URN20" s="187"/>
      <c r="URO20" s="187"/>
      <c r="URP20" s="187"/>
      <c r="URQ20" s="187"/>
      <c r="URR20" s="187"/>
      <c r="URS20" s="187"/>
      <c r="URT20" s="187"/>
      <c r="URU20" s="187"/>
      <c r="URV20" s="187"/>
      <c r="URW20" s="187"/>
      <c r="URX20" s="187"/>
      <c r="URY20" s="187"/>
      <c r="URZ20" s="187"/>
      <c r="USA20" s="187"/>
      <c r="USB20" s="187"/>
      <c r="USC20" s="187"/>
      <c r="USD20" s="187"/>
      <c r="USE20" s="187"/>
      <c r="USF20" s="187"/>
      <c r="USG20" s="187"/>
      <c r="USH20" s="187"/>
      <c r="USI20" s="187"/>
      <c r="USJ20" s="187"/>
      <c r="USK20" s="187"/>
      <c r="USL20" s="187"/>
      <c r="USM20" s="187"/>
      <c r="USN20" s="187"/>
      <c r="USO20" s="187"/>
      <c r="USP20" s="187"/>
      <c r="USQ20" s="187"/>
      <c r="USR20" s="187"/>
      <c r="USS20" s="187"/>
      <c r="UST20" s="187"/>
      <c r="USU20" s="187"/>
      <c r="USV20" s="187"/>
      <c r="USW20" s="187"/>
      <c r="USX20" s="187"/>
      <c r="USY20" s="187"/>
      <c r="USZ20" s="187"/>
      <c r="UTA20" s="187"/>
      <c r="UTB20" s="187"/>
      <c r="UTC20" s="187"/>
      <c r="UTD20" s="187"/>
      <c r="UTE20" s="187"/>
      <c r="UTF20" s="187"/>
      <c r="UTG20" s="187"/>
      <c r="UTH20" s="187"/>
      <c r="UTI20" s="187"/>
      <c r="UTJ20" s="187"/>
      <c r="UTK20" s="187"/>
      <c r="UTL20" s="187"/>
      <c r="UTM20" s="187"/>
      <c r="UTN20" s="187"/>
      <c r="UTO20" s="187"/>
      <c r="UTP20" s="187"/>
      <c r="UTQ20" s="187"/>
      <c r="UTR20" s="187"/>
      <c r="UTS20" s="187"/>
      <c r="UTT20" s="187"/>
      <c r="UTU20" s="187"/>
      <c r="UTV20" s="187"/>
      <c r="UTW20" s="187"/>
      <c r="UTX20" s="187"/>
      <c r="UTY20" s="187"/>
      <c r="UTZ20" s="187"/>
      <c r="UUA20" s="187"/>
      <c r="UUB20" s="187"/>
      <c r="UUC20" s="187"/>
      <c r="UUD20" s="187"/>
      <c r="UUE20" s="187"/>
      <c r="UUF20" s="187"/>
      <c r="UUG20" s="187"/>
      <c r="UUH20" s="187"/>
      <c r="UUI20" s="187"/>
      <c r="UUJ20" s="187"/>
      <c r="UUK20" s="187"/>
      <c r="UUL20" s="187"/>
      <c r="UUM20" s="187"/>
      <c r="UUN20" s="187"/>
      <c r="UUO20" s="187"/>
      <c r="UUP20" s="187"/>
      <c r="UUQ20" s="187"/>
      <c r="UUR20" s="187"/>
      <c r="UUS20" s="187"/>
      <c r="UUT20" s="187"/>
      <c r="UUU20" s="187"/>
      <c r="UUV20" s="187"/>
      <c r="UUW20" s="187"/>
      <c r="UUX20" s="187"/>
      <c r="UUY20" s="187"/>
      <c r="UUZ20" s="187"/>
      <c r="UVA20" s="187"/>
      <c r="UVB20" s="187"/>
      <c r="UVC20" s="187"/>
      <c r="UVD20" s="187"/>
      <c r="UVE20" s="187"/>
      <c r="UVF20" s="187"/>
      <c r="UVG20" s="187"/>
      <c r="UVH20" s="187"/>
      <c r="UVI20" s="187"/>
      <c r="UVJ20" s="187"/>
      <c r="UVK20" s="187"/>
      <c r="UVL20" s="187"/>
      <c r="UVM20" s="187"/>
      <c r="UVN20" s="187"/>
      <c r="UVO20" s="187"/>
      <c r="UVP20" s="187"/>
      <c r="UVQ20" s="187"/>
      <c r="UVR20" s="187"/>
      <c r="UVS20" s="187"/>
      <c r="UVT20" s="187"/>
      <c r="UVU20" s="187"/>
      <c r="UVV20" s="187"/>
      <c r="UVW20" s="187"/>
      <c r="UVX20" s="187"/>
      <c r="UVY20" s="187"/>
      <c r="UVZ20" s="187"/>
      <c r="UWA20" s="187"/>
      <c r="UWB20" s="187"/>
      <c r="UWC20" s="187"/>
      <c r="UWD20" s="187"/>
      <c r="UWE20" s="187"/>
      <c r="UWF20" s="187"/>
      <c r="UWG20" s="187"/>
      <c r="UWH20" s="187"/>
      <c r="UWI20" s="187"/>
      <c r="UWJ20" s="187"/>
      <c r="UWK20" s="187"/>
      <c r="UWL20" s="187"/>
      <c r="UWM20" s="187"/>
      <c r="UWN20" s="187"/>
      <c r="UWO20" s="187"/>
      <c r="UWP20" s="187"/>
      <c r="UWQ20" s="187"/>
      <c r="UWR20" s="187"/>
      <c r="UWS20" s="187"/>
      <c r="UWT20" s="187"/>
      <c r="UWU20" s="187"/>
      <c r="UWV20" s="187"/>
      <c r="UWW20" s="187"/>
      <c r="UWX20" s="187"/>
      <c r="UWY20" s="187"/>
      <c r="UWZ20" s="187"/>
      <c r="UXA20" s="187"/>
      <c r="UXB20" s="187"/>
      <c r="UXC20" s="187"/>
      <c r="UXD20" s="187"/>
      <c r="UXE20" s="187"/>
      <c r="UXF20" s="187"/>
      <c r="UXG20" s="187"/>
      <c r="UXH20" s="187"/>
      <c r="UXI20" s="187"/>
      <c r="UXJ20" s="187"/>
      <c r="UXK20" s="187"/>
      <c r="UXL20" s="187"/>
      <c r="UXM20" s="187"/>
      <c r="UXN20" s="187"/>
      <c r="UXO20" s="187"/>
      <c r="UXP20" s="187"/>
      <c r="UXQ20" s="187"/>
      <c r="UXR20" s="187"/>
      <c r="UXS20" s="187"/>
      <c r="UXT20" s="187"/>
      <c r="UXU20" s="187"/>
      <c r="UXV20" s="187"/>
      <c r="UXW20" s="187"/>
      <c r="UXX20" s="187"/>
      <c r="UXY20" s="187"/>
      <c r="UXZ20" s="187"/>
      <c r="UYA20" s="187"/>
      <c r="UYB20" s="187"/>
      <c r="UYC20" s="187"/>
      <c r="UYD20" s="187"/>
      <c r="UYE20" s="187"/>
      <c r="UYF20" s="187"/>
      <c r="UYG20" s="187"/>
      <c r="UYH20" s="187"/>
      <c r="UYI20" s="187"/>
      <c r="UYJ20" s="187"/>
      <c r="UYK20" s="187"/>
      <c r="UYL20" s="187"/>
      <c r="UYM20" s="187"/>
      <c r="UYN20" s="187"/>
      <c r="UYO20" s="187"/>
      <c r="UYP20" s="187"/>
      <c r="UYQ20" s="187"/>
      <c r="UYR20" s="187"/>
      <c r="UYS20" s="187"/>
      <c r="UYT20" s="187"/>
      <c r="UYU20" s="187"/>
      <c r="UYV20" s="187"/>
      <c r="UYW20" s="187"/>
      <c r="UYX20" s="187"/>
      <c r="UYY20" s="187"/>
      <c r="UYZ20" s="187"/>
      <c r="UZA20" s="187"/>
      <c r="UZB20" s="187"/>
      <c r="UZC20" s="187"/>
      <c r="UZD20" s="187"/>
      <c r="UZE20" s="187"/>
      <c r="UZF20" s="187"/>
      <c r="UZG20" s="187"/>
      <c r="UZH20" s="187"/>
      <c r="UZI20" s="187"/>
      <c r="UZJ20" s="187"/>
      <c r="UZK20" s="187"/>
      <c r="UZL20" s="187"/>
      <c r="UZM20" s="187"/>
      <c r="UZN20" s="187"/>
      <c r="UZO20" s="187"/>
      <c r="UZP20" s="187"/>
      <c r="UZQ20" s="187"/>
      <c r="UZR20" s="187"/>
      <c r="UZS20" s="187"/>
      <c r="UZT20" s="187"/>
      <c r="UZU20" s="187"/>
      <c r="UZV20" s="187"/>
      <c r="UZW20" s="187"/>
      <c r="UZX20" s="187"/>
      <c r="UZY20" s="187"/>
      <c r="UZZ20" s="187"/>
      <c r="VAA20" s="187"/>
      <c r="VAB20" s="187"/>
      <c r="VAC20" s="187"/>
      <c r="VAD20" s="187"/>
      <c r="VAE20" s="187"/>
      <c r="VAF20" s="187"/>
      <c r="VAG20" s="187"/>
      <c r="VAH20" s="187"/>
      <c r="VAI20" s="187"/>
      <c r="VAJ20" s="187"/>
      <c r="VAK20" s="187"/>
      <c r="VAL20" s="187"/>
      <c r="VAM20" s="187"/>
      <c r="VAN20" s="187"/>
      <c r="VAO20" s="187"/>
      <c r="VAP20" s="187"/>
      <c r="VAQ20" s="187"/>
      <c r="VAR20" s="187"/>
      <c r="VAS20" s="187"/>
      <c r="VAT20" s="187"/>
      <c r="VAU20" s="187"/>
      <c r="VAV20" s="187"/>
      <c r="VAW20" s="187"/>
      <c r="VAX20" s="187"/>
      <c r="VAY20" s="187"/>
      <c r="VAZ20" s="187"/>
      <c r="VBA20" s="187"/>
      <c r="VBB20" s="187"/>
      <c r="VBC20" s="187"/>
      <c r="VBD20" s="187"/>
      <c r="VBE20" s="187"/>
      <c r="VBF20" s="187"/>
      <c r="VBG20" s="187"/>
      <c r="VBH20" s="187"/>
      <c r="VBI20" s="187"/>
      <c r="VBJ20" s="187"/>
      <c r="VBK20" s="187"/>
      <c r="VBL20" s="187"/>
      <c r="VBM20" s="187"/>
      <c r="VBN20" s="187"/>
      <c r="VBO20" s="187"/>
      <c r="VBP20" s="187"/>
      <c r="VBQ20" s="187"/>
      <c r="VBR20" s="187"/>
      <c r="VBS20" s="187"/>
      <c r="VBT20" s="187"/>
      <c r="VBU20" s="187"/>
      <c r="VBV20" s="187"/>
      <c r="VBW20" s="187"/>
      <c r="VBX20" s="187"/>
      <c r="VBY20" s="187"/>
      <c r="VBZ20" s="187"/>
      <c r="VCA20" s="187"/>
      <c r="VCB20" s="187"/>
      <c r="VCC20" s="187"/>
      <c r="VCD20" s="187"/>
      <c r="VCE20" s="187"/>
      <c r="VCF20" s="187"/>
      <c r="VCG20" s="187"/>
      <c r="VCH20" s="187"/>
      <c r="VCI20" s="187"/>
      <c r="VCJ20" s="187"/>
      <c r="VCK20" s="187"/>
      <c r="VCL20" s="187"/>
      <c r="VCM20" s="187"/>
      <c r="VCN20" s="187"/>
      <c r="VCO20" s="187"/>
      <c r="VCP20" s="187"/>
      <c r="VCQ20" s="187"/>
      <c r="VCR20" s="187"/>
      <c r="VCS20" s="187"/>
      <c r="VCT20" s="187"/>
      <c r="VCU20" s="187"/>
      <c r="VCV20" s="187"/>
      <c r="VCW20" s="187"/>
      <c r="VCX20" s="187"/>
      <c r="VCY20" s="187"/>
      <c r="VCZ20" s="187"/>
      <c r="VDA20" s="187"/>
      <c r="VDB20" s="187"/>
      <c r="VDC20" s="187"/>
      <c r="VDD20" s="187"/>
      <c r="VDE20" s="187"/>
      <c r="VDF20" s="187"/>
      <c r="VDG20" s="187"/>
      <c r="VDH20" s="187"/>
      <c r="VDI20" s="187"/>
      <c r="VDJ20" s="187"/>
      <c r="VDK20" s="187"/>
      <c r="VDL20" s="187"/>
      <c r="VDM20" s="187"/>
      <c r="VDN20" s="187"/>
      <c r="VDO20" s="187"/>
      <c r="VDP20" s="187"/>
      <c r="VDQ20" s="187"/>
      <c r="VDR20" s="187"/>
      <c r="VDS20" s="187"/>
      <c r="VDT20" s="187"/>
      <c r="VDU20" s="187"/>
      <c r="VDV20" s="187"/>
      <c r="VDW20" s="187"/>
      <c r="VDX20" s="187"/>
      <c r="VDY20" s="187"/>
      <c r="VDZ20" s="187"/>
      <c r="VEA20" s="187"/>
      <c r="VEB20" s="187"/>
      <c r="VEC20" s="187"/>
      <c r="VED20" s="187"/>
      <c r="VEE20" s="187"/>
      <c r="VEF20" s="187"/>
      <c r="VEG20" s="187"/>
      <c r="VEH20" s="187"/>
      <c r="VEI20" s="187"/>
      <c r="VEJ20" s="187"/>
      <c r="VEK20" s="187"/>
      <c r="VEL20" s="187"/>
      <c r="VEM20" s="187"/>
      <c r="VEN20" s="187"/>
      <c r="VEO20" s="187"/>
      <c r="VEP20" s="187"/>
      <c r="VEQ20" s="187"/>
      <c r="VER20" s="187"/>
      <c r="VES20" s="187"/>
      <c r="VET20" s="187"/>
      <c r="VEU20" s="187"/>
      <c r="VEV20" s="187"/>
      <c r="VEW20" s="187"/>
      <c r="VEX20" s="187"/>
      <c r="VEY20" s="187"/>
      <c r="VEZ20" s="187"/>
      <c r="VFA20" s="187"/>
      <c r="VFB20" s="187"/>
      <c r="VFC20" s="187"/>
      <c r="VFD20" s="187"/>
      <c r="VFE20" s="187"/>
      <c r="VFF20" s="187"/>
      <c r="VFG20" s="187"/>
      <c r="VFH20" s="187"/>
      <c r="VFI20" s="187"/>
      <c r="VFJ20" s="187"/>
      <c r="VFK20" s="187"/>
      <c r="VFL20" s="187"/>
      <c r="VFM20" s="187"/>
      <c r="VFN20" s="187"/>
      <c r="VFO20" s="187"/>
      <c r="VFP20" s="187"/>
      <c r="VFQ20" s="187"/>
      <c r="VFR20" s="187"/>
      <c r="VFS20" s="187"/>
      <c r="VFT20" s="187"/>
      <c r="VFU20" s="187"/>
      <c r="VFV20" s="187"/>
      <c r="VFW20" s="187"/>
      <c r="VFX20" s="187"/>
      <c r="VFY20" s="187"/>
      <c r="VFZ20" s="187"/>
      <c r="VGA20" s="187"/>
      <c r="VGB20" s="187"/>
      <c r="VGC20" s="187"/>
      <c r="VGD20" s="187"/>
      <c r="VGE20" s="187"/>
      <c r="VGF20" s="187"/>
      <c r="VGG20" s="187"/>
      <c r="VGH20" s="187"/>
      <c r="VGI20" s="187"/>
      <c r="VGJ20" s="187"/>
      <c r="VGK20" s="187"/>
      <c r="VGL20" s="187"/>
      <c r="VGM20" s="187"/>
      <c r="VGN20" s="187"/>
      <c r="VGO20" s="187"/>
      <c r="VGP20" s="187"/>
      <c r="VGQ20" s="187"/>
      <c r="VGR20" s="187"/>
      <c r="VGS20" s="187"/>
      <c r="VGT20" s="187"/>
      <c r="VGU20" s="187"/>
      <c r="VGV20" s="187"/>
      <c r="VGW20" s="187"/>
      <c r="VGX20" s="187"/>
      <c r="VGY20" s="187"/>
      <c r="VGZ20" s="187"/>
      <c r="VHA20" s="187"/>
      <c r="VHB20" s="187"/>
      <c r="VHC20" s="187"/>
      <c r="VHD20" s="187"/>
      <c r="VHE20" s="187"/>
      <c r="VHF20" s="187"/>
      <c r="VHG20" s="187"/>
      <c r="VHH20" s="187"/>
      <c r="VHI20" s="187"/>
      <c r="VHJ20" s="187"/>
      <c r="VHK20" s="187"/>
      <c r="VHL20" s="187"/>
      <c r="VHM20" s="187"/>
      <c r="VHN20" s="187"/>
      <c r="VHO20" s="187"/>
      <c r="VHP20" s="187"/>
      <c r="VHQ20" s="187"/>
      <c r="VHR20" s="187"/>
      <c r="VHS20" s="187"/>
      <c r="VHT20" s="187"/>
      <c r="VHU20" s="187"/>
      <c r="VHV20" s="187"/>
      <c r="VHW20" s="187"/>
      <c r="VHX20" s="187"/>
      <c r="VHY20" s="187"/>
      <c r="VHZ20" s="187"/>
      <c r="VIA20" s="187"/>
      <c r="VIB20" s="187"/>
      <c r="VIC20" s="187"/>
      <c r="VID20" s="187"/>
      <c r="VIE20" s="187"/>
      <c r="VIF20" s="187"/>
      <c r="VIG20" s="187"/>
      <c r="VIH20" s="187"/>
      <c r="VII20" s="187"/>
      <c r="VIJ20" s="187"/>
      <c r="VIK20" s="187"/>
      <c r="VIL20" s="187"/>
      <c r="VIM20" s="187"/>
      <c r="VIN20" s="187"/>
      <c r="VIO20" s="187"/>
      <c r="VIP20" s="187"/>
      <c r="VIQ20" s="187"/>
      <c r="VIR20" s="187"/>
      <c r="VIS20" s="187"/>
      <c r="VIT20" s="187"/>
      <c r="VIU20" s="187"/>
      <c r="VIV20" s="187"/>
      <c r="VIW20" s="187"/>
      <c r="VIX20" s="187"/>
      <c r="VIY20" s="187"/>
      <c r="VIZ20" s="187"/>
      <c r="VJA20" s="187"/>
      <c r="VJB20" s="187"/>
      <c r="VJC20" s="187"/>
      <c r="VJD20" s="187"/>
      <c r="VJE20" s="187"/>
      <c r="VJF20" s="187"/>
      <c r="VJG20" s="187"/>
      <c r="VJH20" s="187"/>
      <c r="VJI20" s="187"/>
      <c r="VJJ20" s="187"/>
      <c r="VJK20" s="187"/>
      <c r="VJL20" s="187"/>
      <c r="VJM20" s="187"/>
      <c r="VJN20" s="187"/>
      <c r="VJO20" s="187"/>
      <c r="VJP20" s="187"/>
      <c r="VJQ20" s="187"/>
      <c r="VJR20" s="187"/>
      <c r="VJS20" s="187"/>
      <c r="VJT20" s="187"/>
      <c r="VJU20" s="187"/>
      <c r="VJV20" s="187"/>
      <c r="VJW20" s="187"/>
      <c r="VJX20" s="187"/>
      <c r="VJY20" s="187"/>
      <c r="VJZ20" s="187"/>
      <c r="VKA20" s="187"/>
      <c r="VKB20" s="187"/>
      <c r="VKC20" s="187"/>
      <c r="VKD20" s="187"/>
      <c r="VKE20" s="187"/>
      <c r="VKF20" s="187"/>
      <c r="VKG20" s="187"/>
      <c r="VKH20" s="187"/>
      <c r="VKI20" s="187"/>
      <c r="VKJ20" s="187"/>
      <c r="VKK20" s="187"/>
      <c r="VKL20" s="187"/>
      <c r="VKM20" s="187"/>
      <c r="VKN20" s="187"/>
      <c r="VKO20" s="187"/>
      <c r="VKP20" s="187"/>
      <c r="VKQ20" s="187"/>
      <c r="VKR20" s="187"/>
      <c r="VKS20" s="187"/>
      <c r="VKT20" s="187"/>
      <c r="VKU20" s="187"/>
      <c r="VKV20" s="187"/>
      <c r="VKW20" s="187"/>
      <c r="VKX20" s="187"/>
      <c r="VKY20" s="187"/>
      <c r="VKZ20" s="187"/>
      <c r="VLA20" s="187"/>
      <c r="VLB20" s="187"/>
      <c r="VLC20" s="187"/>
      <c r="VLD20" s="187"/>
      <c r="VLE20" s="187"/>
      <c r="VLF20" s="187"/>
      <c r="VLG20" s="187"/>
      <c r="VLH20" s="187"/>
      <c r="VLI20" s="187"/>
      <c r="VLJ20" s="187"/>
      <c r="VLK20" s="187"/>
      <c r="VLL20" s="187"/>
      <c r="VLM20" s="187"/>
      <c r="VLN20" s="187"/>
      <c r="VLO20" s="187"/>
      <c r="VLP20" s="187"/>
      <c r="VLQ20" s="187"/>
      <c r="VLR20" s="187"/>
      <c r="VLS20" s="187"/>
      <c r="VLT20" s="187"/>
      <c r="VLU20" s="187"/>
      <c r="VLV20" s="187"/>
      <c r="VLW20" s="187"/>
      <c r="VLX20" s="187"/>
      <c r="VLY20" s="187"/>
      <c r="VLZ20" s="187"/>
      <c r="VMA20" s="187"/>
      <c r="VMB20" s="187"/>
      <c r="VMC20" s="187"/>
      <c r="VMD20" s="187"/>
      <c r="VME20" s="187"/>
      <c r="VMF20" s="187"/>
      <c r="VMG20" s="187"/>
      <c r="VMH20" s="187"/>
      <c r="VMI20" s="187"/>
      <c r="VMJ20" s="187"/>
      <c r="VMK20" s="187"/>
      <c r="VML20" s="187"/>
      <c r="VMM20" s="187"/>
      <c r="VMN20" s="187"/>
      <c r="VMO20" s="187"/>
      <c r="VMP20" s="187"/>
      <c r="VMQ20" s="187"/>
      <c r="VMR20" s="187"/>
      <c r="VMS20" s="187"/>
      <c r="VMT20" s="187"/>
      <c r="VMU20" s="187"/>
      <c r="VMV20" s="187"/>
      <c r="VMW20" s="187"/>
      <c r="VMX20" s="187"/>
      <c r="VMY20" s="187"/>
      <c r="VMZ20" s="187"/>
      <c r="VNA20" s="187"/>
      <c r="VNB20" s="187"/>
      <c r="VNC20" s="187"/>
      <c r="VND20" s="187"/>
      <c r="VNE20" s="187"/>
      <c r="VNF20" s="187"/>
      <c r="VNG20" s="187"/>
      <c r="VNH20" s="187"/>
      <c r="VNI20" s="187"/>
      <c r="VNJ20" s="187"/>
      <c r="VNK20" s="187"/>
      <c r="VNL20" s="187"/>
      <c r="VNM20" s="187"/>
      <c r="VNN20" s="187"/>
      <c r="VNO20" s="187"/>
      <c r="VNP20" s="187"/>
      <c r="VNQ20" s="187"/>
      <c r="VNR20" s="187"/>
      <c r="VNS20" s="187"/>
      <c r="VNT20" s="187"/>
      <c r="VNU20" s="187"/>
      <c r="VNV20" s="187"/>
      <c r="VNW20" s="187"/>
      <c r="VNX20" s="187"/>
      <c r="VNY20" s="187"/>
      <c r="VNZ20" s="187"/>
      <c r="VOA20" s="187"/>
      <c r="VOB20" s="187"/>
      <c r="VOC20" s="187"/>
      <c r="VOD20" s="187"/>
      <c r="VOE20" s="187"/>
      <c r="VOF20" s="187"/>
      <c r="VOG20" s="187"/>
      <c r="VOH20" s="187"/>
      <c r="VOI20" s="187"/>
      <c r="VOJ20" s="187"/>
      <c r="VOK20" s="187"/>
      <c r="VOL20" s="187"/>
      <c r="VOM20" s="187"/>
      <c r="VON20" s="187"/>
      <c r="VOO20" s="187"/>
      <c r="VOP20" s="187"/>
      <c r="VOQ20" s="187"/>
      <c r="VOR20" s="187"/>
      <c r="VOS20" s="187"/>
      <c r="VOT20" s="187"/>
      <c r="VOU20" s="187"/>
      <c r="VOV20" s="187"/>
      <c r="VOW20" s="187"/>
      <c r="VOX20" s="187"/>
      <c r="VOY20" s="187"/>
      <c r="VOZ20" s="187"/>
      <c r="VPA20" s="187"/>
      <c r="VPB20" s="187"/>
      <c r="VPC20" s="187"/>
      <c r="VPD20" s="187"/>
      <c r="VPE20" s="187"/>
      <c r="VPF20" s="187"/>
      <c r="VPG20" s="187"/>
      <c r="VPH20" s="187"/>
      <c r="VPI20" s="187"/>
      <c r="VPJ20" s="187"/>
      <c r="VPK20" s="187"/>
      <c r="VPL20" s="187"/>
      <c r="VPM20" s="187"/>
      <c r="VPN20" s="187"/>
      <c r="VPO20" s="187"/>
      <c r="VPP20" s="187"/>
      <c r="VPQ20" s="187"/>
      <c r="VPR20" s="187"/>
      <c r="VPS20" s="187"/>
      <c r="VPT20" s="187"/>
      <c r="VPU20" s="187"/>
      <c r="VPV20" s="187"/>
      <c r="VPW20" s="187"/>
      <c r="VPX20" s="187"/>
      <c r="VPY20" s="187"/>
      <c r="VPZ20" s="187"/>
      <c r="VQA20" s="187"/>
      <c r="VQB20" s="187"/>
      <c r="VQC20" s="187"/>
      <c r="VQD20" s="187"/>
      <c r="VQE20" s="187"/>
      <c r="VQF20" s="187"/>
      <c r="VQG20" s="187"/>
      <c r="VQH20" s="187"/>
      <c r="VQI20" s="187"/>
      <c r="VQJ20" s="187"/>
      <c r="VQK20" s="187"/>
      <c r="VQL20" s="187"/>
      <c r="VQM20" s="187"/>
      <c r="VQN20" s="187"/>
      <c r="VQO20" s="187"/>
      <c r="VQP20" s="187"/>
      <c r="VQQ20" s="187"/>
      <c r="VQR20" s="187"/>
      <c r="VQS20" s="187"/>
      <c r="VQT20" s="187"/>
      <c r="VQU20" s="187"/>
      <c r="VQV20" s="187"/>
      <c r="VQW20" s="187"/>
      <c r="VQX20" s="187"/>
      <c r="VQY20" s="187"/>
      <c r="VQZ20" s="187"/>
      <c r="VRA20" s="187"/>
      <c r="VRB20" s="187"/>
      <c r="VRC20" s="187"/>
      <c r="VRD20" s="187"/>
      <c r="VRE20" s="187"/>
      <c r="VRF20" s="187"/>
      <c r="VRG20" s="187"/>
      <c r="VRH20" s="187"/>
      <c r="VRI20" s="187"/>
      <c r="VRJ20" s="187"/>
      <c r="VRK20" s="187"/>
      <c r="VRL20" s="187"/>
      <c r="VRM20" s="187"/>
      <c r="VRN20" s="187"/>
      <c r="VRO20" s="187"/>
      <c r="VRP20" s="187"/>
      <c r="VRQ20" s="187"/>
      <c r="VRR20" s="187"/>
      <c r="VRS20" s="187"/>
      <c r="VRT20" s="187"/>
      <c r="VRU20" s="187"/>
      <c r="VRV20" s="187"/>
      <c r="VRW20" s="187"/>
      <c r="VRX20" s="187"/>
      <c r="VRY20" s="187"/>
      <c r="VRZ20" s="187"/>
      <c r="VSA20" s="187"/>
      <c r="VSB20" s="187"/>
      <c r="VSC20" s="187"/>
      <c r="VSD20" s="187"/>
      <c r="VSE20" s="187"/>
      <c r="VSF20" s="187"/>
      <c r="VSG20" s="187"/>
      <c r="VSH20" s="187"/>
      <c r="VSI20" s="187"/>
      <c r="VSJ20" s="187"/>
      <c r="VSK20" s="187"/>
      <c r="VSL20" s="187"/>
      <c r="VSM20" s="187"/>
      <c r="VSN20" s="187"/>
      <c r="VSO20" s="187"/>
      <c r="VSP20" s="187"/>
      <c r="VSQ20" s="187"/>
      <c r="VSR20" s="187"/>
      <c r="VSS20" s="187"/>
      <c r="VST20" s="187"/>
      <c r="VSU20" s="187"/>
      <c r="VSV20" s="187"/>
      <c r="VSW20" s="187"/>
      <c r="VSX20" s="187"/>
      <c r="VSY20" s="187"/>
      <c r="VSZ20" s="187"/>
      <c r="VTA20" s="187"/>
      <c r="VTB20" s="187"/>
      <c r="VTC20" s="187"/>
      <c r="VTD20" s="187"/>
      <c r="VTE20" s="187"/>
      <c r="VTF20" s="187"/>
      <c r="VTG20" s="187"/>
      <c r="VTH20" s="187"/>
      <c r="VTI20" s="187"/>
      <c r="VTJ20" s="187"/>
      <c r="VTK20" s="187"/>
      <c r="VTL20" s="187"/>
      <c r="VTM20" s="187"/>
      <c r="VTN20" s="187"/>
      <c r="VTO20" s="187"/>
      <c r="VTP20" s="187"/>
      <c r="VTQ20" s="187"/>
      <c r="VTR20" s="187"/>
      <c r="VTS20" s="187"/>
      <c r="VTT20" s="187"/>
      <c r="VTU20" s="187"/>
      <c r="VTV20" s="187"/>
      <c r="VTW20" s="187"/>
      <c r="VTX20" s="187"/>
      <c r="VTY20" s="187"/>
      <c r="VTZ20" s="187"/>
      <c r="VUA20" s="187"/>
      <c r="VUB20" s="187"/>
      <c r="VUC20" s="187"/>
      <c r="VUD20" s="187"/>
      <c r="VUE20" s="187"/>
      <c r="VUF20" s="187"/>
      <c r="VUG20" s="187"/>
      <c r="VUH20" s="187"/>
      <c r="VUI20" s="187"/>
      <c r="VUJ20" s="187"/>
      <c r="VUK20" s="187"/>
      <c r="VUL20" s="187"/>
      <c r="VUM20" s="187"/>
      <c r="VUN20" s="187"/>
      <c r="VUO20" s="187"/>
      <c r="VUP20" s="187"/>
      <c r="VUQ20" s="187"/>
      <c r="VUR20" s="187"/>
      <c r="VUS20" s="187"/>
      <c r="VUT20" s="187"/>
      <c r="VUU20" s="187"/>
      <c r="VUV20" s="187"/>
      <c r="VUW20" s="187"/>
      <c r="VUX20" s="187"/>
      <c r="VUY20" s="187"/>
      <c r="VUZ20" s="187"/>
      <c r="VVA20" s="187"/>
      <c r="VVB20" s="187"/>
      <c r="VVC20" s="187"/>
      <c r="VVD20" s="187"/>
      <c r="VVE20" s="187"/>
      <c r="VVF20" s="187"/>
      <c r="VVG20" s="187"/>
      <c r="VVH20" s="187"/>
      <c r="VVI20" s="187"/>
      <c r="VVJ20" s="187"/>
      <c r="VVK20" s="187"/>
      <c r="VVL20" s="187"/>
      <c r="VVM20" s="187"/>
      <c r="VVN20" s="187"/>
      <c r="VVO20" s="187"/>
      <c r="VVP20" s="187"/>
      <c r="VVQ20" s="187"/>
      <c r="VVR20" s="187"/>
      <c r="VVS20" s="187"/>
      <c r="VVT20" s="187"/>
      <c r="VVU20" s="187"/>
      <c r="VVV20" s="187"/>
      <c r="VVW20" s="187"/>
      <c r="VVX20" s="187"/>
      <c r="VVY20" s="187"/>
      <c r="VVZ20" s="187"/>
      <c r="VWA20" s="187"/>
      <c r="VWB20" s="187"/>
      <c r="VWC20" s="187"/>
      <c r="VWD20" s="187"/>
      <c r="VWE20" s="187"/>
      <c r="VWF20" s="187"/>
      <c r="VWG20" s="187"/>
      <c r="VWH20" s="187"/>
      <c r="VWI20" s="187"/>
      <c r="VWJ20" s="187"/>
      <c r="VWK20" s="187"/>
      <c r="VWL20" s="187"/>
      <c r="VWM20" s="187"/>
      <c r="VWN20" s="187"/>
      <c r="VWO20" s="187"/>
      <c r="VWP20" s="187"/>
      <c r="VWQ20" s="187"/>
      <c r="VWR20" s="187"/>
      <c r="VWS20" s="187"/>
      <c r="VWT20" s="187"/>
      <c r="VWU20" s="187"/>
      <c r="VWV20" s="187"/>
      <c r="VWW20" s="187"/>
      <c r="VWX20" s="187"/>
      <c r="VWY20" s="187"/>
      <c r="VWZ20" s="187"/>
      <c r="VXA20" s="187"/>
      <c r="VXB20" s="187"/>
      <c r="VXC20" s="187"/>
      <c r="VXD20" s="187"/>
      <c r="VXE20" s="187"/>
      <c r="VXF20" s="187"/>
      <c r="VXG20" s="187"/>
      <c r="VXH20" s="187"/>
      <c r="VXI20" s="187"/>
      <c r="VXJ20" s="187"/>
      <c r="VXK20" s="187"/>
      <c r="VXL20" s="187"/>
      <c r="VXM20" s="187"/>
      <c r="VXN20" s="187"/>
      <c r="VXO20" s="187"/>
      <c r="VXP20" s="187"/>
      <c r="VXQ20" s="187"/>
      <c r="VXR20" s="187"/>
      <c r="VXS20" s="187"/>
      <c r="VXT20" s="187"/>
      <c r="VXU20" s="187"/>
      <c r="VXV20" s="187"/>
      <c r="VXW20" s="187"/>
      <c r="VXX20" s="187"/>
      <c r="VXY20" s="187"/>
      <c r="VXZ20" s="187"/>
      <c r="VYA20" s="187"/>
      <c r="VYB20" s="187"/>
      <c r="VYC20" s="187"/>
      <c r="VYD20" s="187"/>
      <c r="VYE20" s="187"/>
      <c r="VYF20" s="187"/>
      <c r="VYG20" s="187"/>
      <c r="VYH20" s="187"/>
      <c r="VYI20" s="187"/>
      <c r="VYJ20" s="187"/>
      <c r="VYK20" s="187"/>
      <c r="VYL20" s="187"/>
      <c r="VYM20" s="187"/>
      <c r="VYN20" s="187"/>
      <c r="VYO20" s="187"/>
      <c r="VYP20" s="187"/>
      <c r="VYQ20" s="187"/>
      <c r="VYR20" s="187"/>
      <c r="VYS20" s="187"/>
      <c r="VYT20" s="187"/>
      <c r="VYU20" s="187"/>
      <c r="VYV20" s="187"/>
      <c r="VYW20" s="187"/>
      <c r="VYX20" s="187"/>
      <c r="VYY20" s="187"/>
      <c r="VYZ20" s="187"/>
      <c r="VZA20" s="187"/>
      <c r="VZB20" s="187"/>
      <c r="VZC20" s="187"/>
      <c r="VZD20" s="187"/>
      <c r="VZE20" s="187"/>
      <c r="VZF20" s="187"/>
      <c r="VZG20" s="187"/>
      <c r="VZH20" s="187"/>
      <c r="VZI20" s="187"/>
      <c r="VZJ20" s="187"/>
      <c r="VZK20" s="187"/>
      <c r="VZL20" s="187"/>
      <c r="VZM20" s="187"/>
      <c r="VZN20" s="187"/>
      <c r="VZO20" s="187"/>
      <c r="VZP20" s="187"/>
      <c r="VZQ20" s="187"/>
      <c r="VZR20" s="187"/>
      <c r="VZS20" s="187"/>
      <c r="VZT20" s="187"/>
      <c r="VZU20" s="187"/>
      <c r="VZV20" s="187"/>
      <c r="VZW20" s="187"/>
      <c r="VZX20" s="187"/>
      <c r="VZY20" s="187"/>
      <c r="VZZ20" s="187"/>
      <c r="WAA20" s="187"/>
      <c r="WAB20" s="187"/>
      <c r="WAC20" s="187"/>
      <c r="WAD20" s="187"/>
      <c r="WAE20" s="187"/>
      <c r="WAF20" s="187"/>
      <c r="WAG20" s="187"/>
      <c r="WAH20" s="187"/>
      <c r="WAI20" s="187"/>
      <c r="WAJ20" s="187"/>
      <c r="WAK20" s="187"/>
      <c r="WAL20" s="187"/>
      <c r="WAM20" s="187"/>
      <c r="WAN20" s="187"/>
      <c r="WAO20" s="187"/>
      <c r="WAP20" s="187"/>
      <c r="WAQ20" s="187"/>
      <c r="WAR20" s="187"/>
      <c r="WAS20" s="187"/>
      <c r="WAT20" s="187"/>
      <c r="WAU20" s="187"/>
      <c r="WAV20" s="187"/>
      <c r="WAW20" s="187"/>
      <c r="WAX20" s="187"/>
      <c r="WAY20" s="187"/>
      <c r="WAZ20" s="187"/>
      <c r="WBA20" s="187"/>
      <c r="WBB20" s="187"/>
      <c r="WBC20" s="187"/>
      <c r="WBD20" s="187"/>
      <c r="WBE20" s="187"/>
      <c r="WBF20" s="187"/>
      <c r="WBG20" s="187"/>
      <c r="WBH20" s="187"/>
      <c r="WBI20" s="187"/>
      <c r="WBJ20" s="187"/>
      <c r="WBK20" s="187"/>
      <c r="WBL20" s="187"/>
      <c r="WBM20" s="187"/>
      <c r="WBN20" s="187"/>
      <c r="WBO20" s="187"/>
      <c r="WBP20" s="187"/>
      <c r="WBQ20" s="187"/>
      <c r="WBR20" s="187"/>
      <c r="WBS20" s="187"/>
      <c r="WBT20" s="187"/>
      <c r="WBU20" s="187"/>
      <c r="WBV20" s="187"/>
      <c r="WBW20" s="187"/>
      <c r="WBX20" s="187"/>
      <c r="WBY20" s="187"/>
      <c r="WBZ20" s="187"/>
      <c r="WCA20" s="187"/>
      <c r="WCB20" s="187"/>
      <c r="WCC20" s="187"/>
      <c r="WCD20" s="187"/>
      <c r="WCE20" s="187"/>
      <c r="WCF20" s="187"/>
      <c r="WCG20" s="187"/>
      <c r="WCH20" s="187"/>
      <c r="WCI20" s="187"/>
      <c r="WCJ20" s="187"/>
      <c r="WCK20" s="187"/>
      <c r="WCL20" s="187"/>
      <c r="WCM20" s="187"/>
      <c r="WCN20" s="187"/>
      <c r="WCO20" s="187"/>
      <c r="WCP20" s="187"/>
      <c r="WCQ20" s="187"/>
      <c r="WCR20" s="187"/>
      <c r="WCS20" s="187"/>
      <c r="WCT20" s="187"/>
      <c r="WCU20" s="187"/>
      <c r="WCV20" s="187"/>
      <c r="WCW20" s="187"/>
      <c r="WCX20" s="187"/>
      <c r="WCY20" s="187"/>
      <c r="WCZ20" s="187"/>
      <c r="WDA20" s="187"/>
      <c r="WDB20" s="187"/>
      <c r="WDC20" s="187"/>
      <c r="WDD20" s="187"/>
      <c r="WDE20" s="187"/>
      <c r="WDF20" s="187"/>
      <c r="WDG20" s="187"/>
      <c r="WDH20" s="187"/>
      <c r="WDI20" s="187"/>
      <c r="WDJ20" s="187"/>
      <c r="WDK20" s="187"/>
      <c r="WDL20" s="187"/>
      <c r="WDM20" s="187"/>
      <c r="WDN20" s="187"/>
      <c r="WDO20" s="187"/>
      <c r="WDP20" s="187"/>
      <c r="WDQ20" s="187"/>
      <c r="WDR20" s="187"/>
      <c r="WDS20" s="187"/>
      <c r="WDT20" s="187"/>
      <c r="WDU20" s="187"/>
      <c r="WDV20" s="187"/>
      <c r="WDW20" s="187"/>
      <c r="WDX20" s="187"/>
      <c r="WDY20" s="187"/>
      <c r="WDZ20" s="187"/>
      <c r="WEA20" s="187"/>
      <c r="WEB20" s="187"/>
      <c r="WEC20" s="187"/>
      <c r="WED20" s="187"/>
      <c r="WEE20" s="187"/>
      <c r="WEF20" s="187"/>
      <c r="WEG20" s="187"/>
      <c r="WEH20" s="187"/>
      <c r="WEI20" s="187"/>
      <c r="WEJ20" s="187"/>
      <c r="WEK20" s="187"/>
      <c r="WEL20" s="187"/>
      <c r="WEM20" s="187"/>
      <c r="WEN20" s="187"/>
      <c r="WEO20" s="187"/>
      <c r="WEP20" s="187"/>
      <c r="WEQ20" s="187"/>
      <c r="WER20" s="187"/>
      <c r="WES20" s="187"/>
      <c r="WET20" s="187"/>
      <c r="WEU20" s="187"/>
      <c r="WEV20" s="187"/>
      <c r="WEW20" s="187"/>
      <c r="WEX20" s="187"/>
      <c r="WEY20" s="187"/>
      <c r="WEZ20" s="187"/>
      <c r="WFA20" s="187"/>
      <c r="WFB20" s="187"/>
      <c r="WFC20" s="187"/>
      <c r="WFD20" s="187"/>
      <c r="WFE20" s="187"/>
      <c r="WFF20" s="187"/>
      <c r="WFG20" s="187"/>
      <c r="WFH20" s="187"/>
      <c r="WFI20" s="187"/>
      <c r="WFJ20" s="187"/>
      <c r="WFK20" s="187"/>
      <c r="WFL20" s="187"/>
      <c r="WFM20" s="187"/>
      <c r="WFN20" s="187"/>
      <c r="WFO20" s="187"/>
      <c r="WFP20" s="187"/>
      <c r="WFQ20" s="187"/>
      <c r="WFR20" s="187"/>
      <c r="WFS20" s="187"/>
      <c r="WFT20" s="187"/>
      <c r="WFU20" s="187"/>
      <c r="WFV20" s="187"/>
      <c r="WFW20" s="187"/>
      <c r="WFX20" s="187"/>
      <c r="WFY20" s="187"/>
      <c r="WFZ20" s="187"/>
      <c r="WGA20" s="187"/>
      <c r="WGB20" s="187"/>
      <c r="WGC20" s="187"/>
      <c r="WGD20" s="187"/>
      <c r="WGE20" s="187"/>
      <c r="WGF20" s="187"/>
      <c r="WGG20" s="187"/>
      <c r="WGH20" s="187"/>
      <c r="WGI20" s="187"/>
      <c r="WGJ20" s="187"/>
      <c r="WGK20" s="187"/>
      <c r="WGL20" s="187"/>
      <c r="WGM20" s="187"/>
      <c r="WGN20" s="187"/>
      <c r="WGO20" s="187"/>
      <c r="WGP20" s="187"/>
      <c r="WGQ20" s="187"/>
      <c r="WGR20" s="187"/>
      <c r="WGS20" s="187"/>
      <c r="WGT20" s="187"/>
      <c r="WGU20" s="187"/>
      <c r="WGV20" s="187"/>
      <c r="WGW20" s="187"/>
      <c r="WGX20" s="187"/>
      <c r="WGY20" s="187"/>
      <c r="WGZ20" s="187"/>
      <c r="WHA20" s="187"/>
      <c r="WHB20" s="187"/>
      <c r="WHC20" s="187"/>
      <c r="WHD20" s="187"/>
      <c r="WHE20" s="187"/>
      <c r="WHF20" s="187"/>
      <c r="WHG20" s="187"/>
      <c r="WHH20" s="187"/>
      <c r="WHI20" s="187"/>
      <c r="WHJ20" s="187"/>
      <c r="WHK20" s="187"/>
      <c r="WHL20" s="187"/>
      <c r="WHM20" s="187"/>
      <c r="WHN20" s="187"/>
      <c r="WHO20" s="187"/>
      <c r="WHP20" s="187"/>
      <c r="WHQ20" s="187"/>
      <c r="WHR20" s="187"/>
      <c r="WHS20" s="187"/>
      <c r="WHT20" s="187"/>
      <c r="WHU20" s="187"/>
      <c r="WHV20" s="187"/>
      <c r="WHW20" s="187"/>
      <c r="WHX20" s="187"/>
      <c r="WHY20" s="187"/>
      <c r="WHZ20" s="187"/>
      <c r="WIA20" s="187"/>
      <c r="WIB20" s="187"/>
      <c r="WIC20" s="187"/>
      <c r="WID20" s="187"/>
      <c r="WIE20" s="187"/>
      <c r="WIF20" s="187"/>
      <c r="WIG20" s="187"/>
      <c r="WIH20" s="187"/>
      <c r="WII20" s="187"/>
      <c r="WIJ20" s="187"/>
      <c r="WIK20" s="187"/>
      <c r="WIL20" s="187"/>
      <c r="WIM20" s="187"/>
      <c r="WIN20" s="187"/>
      <c r="WIO20" s="187"/>
      <c r="WIP20" s="187"/>
      <c r="WIQ20" s="187"/>
      <c r="WIR20" s="187"/>
      <c r="WIS20" s="187"/>
      <c r="WIT20" s="187"/>
      <c r="WIU20" s="187"/>
      <c r="WIV20" s="187"/>
      <c r="WIW20" s="187"/>
      <c r="WIX20" s="187"/>
      <c r="WIY20" s="187"/>
      <c r="WIZ20" s="187"/>
      <c r="WJA20" s="187"/>
      <c r="WJB20" s="187"/>
      <c r="WJC20" s="187"/>
      <c r="WJD20" s="187"/>
      <c r="WJE20" s="187"/>
      <c r="WJF20" s="187"/>
      <c r="WJG20" s="187"/>
      <c r="WJH20" s="187"/>
      <c r="WJI20" s="187"/>
      <c r="WJJ20" s="187"/>
      <c r="WJK20" s="187"/>
      <c r="WJL20" s="187"/>
      <c r="WJM20" s="187"/>
      <c r="WJN20" s="187"/>
      <c r="WJO20" s="187"/>
      <c r="WJP20" s="187"/>
      <c r="WJQ20" s="187"/>
      <c r="WJR20" s="187"/>
      <c r="WJS20" s="187"/>
      <c r="WJT20" s="187"/>
      <c r="WJU20" s="187"/>
      <c r="WJV20" s="187"/>
      <c r="WJW20" s="187"/>
      <c r="WJX20" s="187"/>
      <c r="WJY20" s="187"/>
      <c r="WJZ20" s="187"/>
      <c r="WKA20" s="187"/>
      <c r="WKB20" s="187"/>
      <c r="WKC20" s="187"/>
      <c r="WKD20" s="187"/>
      <c r="WKE20" s="187"/>
      <c r="WKF20" s="187"/>
      <c r="WKG20" s="187"/>
      <c r="WKH20" s="187"/>
      <c r="WKI20" s="187"/>
      <c r="WKJ20" s="187"/>
      <c r="WKK20" s="187"/>
      <c r="WKL20" s="187"/>
      <c r="WKM20" s="187"/>
      <c r="WKN20" s="187"/>
      <c r="WKO20" s="187"/>
      <c r="WKP20" s="187"/>
      <c r="WKQ20" s="187"/>
      <c r="WKR20" s="187"/>
      <c r="WKS20" s="187"/>
      <c r="WKT20" s="187"/>
      <c r="WKU20" s="187"/>
      <c r="WKV20" s="187"/>
      <c r="WKW20" s="187"/>
      <c r="WKX20" s="187"/>
      <c r="WKY20" s="187"/>
      <c r="WKZ20" s="187"/>
      <c r="WLA20" s="187"/>
      <c r="WLB20" s="187"/>
      <c r="WLC20" s="187"/>
      <c r="WLD20" s="187"/>
      <c r="WLE20" s="187"/>
      <c r="WLF20" s="187"/>
      <c r="WLG20" s="187"/>
      <c r="WLH20" s="187"/>
      <c r="WLI20" s="187"/>
      <c r="WLJ20" s="187"/>
      <c r="WLK20" s="187"/>
      <c r="WLL20" s="187"/>
      <c r="WLM20" s="187"/>
      <c r="WLN20" s="187"/>
      <c r="WLO20" s="187"/>
      <c r="WLP20" s="187"/>
      <c r="WLQ20" s="187"/>
      <c r="WLR20" s="187"/>
      <c r="WLS20" s="187"/>
      <c r="WLT20" s="187"/>
      <c r="WLU20" s="187"/>
      <c r="WLV20" s="187"/>
      <c r="WLW20" s="187"/>
      <c r="WLX20" s="187"/>
      <c r="WLY20" s="187"/>
      <c r="WLZ20" s="187"/>
      <c r="WMA20" s="187"/>
      <c r="WMB20" s="187"/>
      <c r="WMC20" s="187"/>
      <c r="WMD20" s="187"/>
      <c r="WME20" s="187"/>
      <c r="WMF20" s="187"/>
      <c r="WMG20" s="187"/>
      <c r="WMH20" s="187"/>
      <c r="WMI20" s="187"/>
      <c r="WMJ20" s="187"/>
      <c r="WMK20" s="187"/>
      <c r="WML20" s="187"/>
      <c r="WMM20" s="187"/>
      <c r="WMN20" s="187"/>
      <c r="WMO20" s="187"/>
      <c r="WMP20" s="187"/>
      <c r="WMQ20" s="187"/>
      <c r="WMR20" s="187"/>
      <c r="WMS20" s="187"/>
      <c r="WMT20" s="187"/>
      <c r="WMU20" s="187"/>
      <c r="WMV20" s="187"/>
      <c r="WMW20" s="187"/>
      <c r="WMX20" s="187"/>
      <c r="WMY20" s="187"/>
      <c r="WMZ20" s="187"/>
      <c r="WNA20" s="187"/>
      <c r="WNB20" s="187"/>
      <c r="WNC20" s="187"/>
      <c r="WND20" s="187"/>
      <c r="WNE20" s="187"/>
      <c r="WNF20" s="187"/>
      <c r="WNG20" s="187"/>
      <c r="WNH20" s="187"/>
      <c r="WNI20" s="187"/>
      <c r="WNJ20" s="187"/>
      <c r="WNK20" s="187"/>
      <c r="WNL20" s="187"/>
      <c r="WNM20" s="187"/>
      <c r="WNN20" s="187"/>
      <c r="WNO20" s="187"/>
      <c r="WNP20" s="187"/>
      <c r="WNQ20" s="187"/>
      <c r="WNR20" s="187"/>
      <c r="WNS20" s="187"/>
      <c r="WNT20" s="187"/>
      <c r="WNU20" s="187"/>
      <c r="WNV20" s="187"/>
      <c r="WNW20" s="187"/>
      <c r="WNX20" s="187"/>
      <c r="WNY20" s="187"/>
      <c r="WNZ20" s="187"/>
      <c r="WOA20" s="187"/>
      <c r="WOB20" s="187"/>
      <c r="WOC20" s="187"/>
      <c r="WOD20" s="187"/>
      <c r="WOE20" s="187"/>
      <c r="WOF20" s="187"/>
      <c r="WOG20" s="187"/>
      <c r="WOH20" s="187"/>
      <c r="WOI20" s="187"/>
      <c r="WOJ20" s="187"/>
      <c r="WOK20" s="187"/>
      <c r="WOL20" s="187"/>
      <c r="WOM20" s="187"/>
      <c r="WON20" s="187"/>
      <c r="WOO20" s="187"/>
      <c r="WOP20" s="187"/>
      <c r="WOQ20" s="187"/>
      <c r="WOR20" s="187"/>
      <c r="WOS20" s="187"/>
      <c r="WOT20" s="187"/>
      <c r="WOU20" s="187"/>
      <c r="WOV20" s="187"/>
      <c r="WOW20" s="187"/>
      <c r="WOX20" s="187"/>
      <c r="WOY20" s="187"/>
      <c r="WOZ20" s="187"/>
      <c r="WPA20" s="187"/>
      <c r="WPB20" s="187"/>
      <c r="WPC20" s="187"/>
      <c r="WPD20" s="187"/>
      <c r="WPE20" s="187"/>
      <c r="WPF20" s="187"/>
      <c r="WPG20" s="187"/>
      <c r="WPH20" s="187"/>
      <c r="WPI20" s="187"/>
      <c r="WPJ20" s="187"/>
      <c r="WPK20" s="187"/>
      <c r="WPL20" s="187"/>
      <c r="WPM20" s="187"/>
      <c r="WPN20" s="187"/>
      <c r="WPO20" s="187"/>
      <c r="WPP20" s="187"/>
      <c r="WPQ20" s="187"/>
      <c r="WPR20" s="187"/>
      <c r="WPS20" s="187"/>
      <c r="WPT20" s="187"/>
      <c r="WPU20" s="187"/>
      <c r="WPV20" s="187"/>
      <c r="WPW20" s="187"/>
      <c r="WPX20" s="187"/>
      <c r="WPY20" s="187"/>
      <c r="WPZ20" s="187"/>
      <c r="WQA20" s="187"/>
      <c r="WQB20" s="187"/>
      <c r="WQC20" s="187"/>
      <c r="WQD20" s="187"/>
      <c r="WQE20" s="187"/>
      <c r="WQF20" s="187"/>
      <c r="WQG20" s="187"/>
      <c r="WQH20" s="187"/>
      <c r="WQI20" s="187"/>
      <c r="WQJ20" s="187"/>
      <c r="WQK20" s="187"/>
      <c r="WQL20" s="187"/>
      <c r="WQM20" s="187"/>
      <c r="WQN20" s="187"/>
      <c r="WQO20" s="187"/>
      <c r="WQP20" s="187"/>
      <c r="WQQ20" s="187"/>
      <c r="WQR20" s="187"/>
      <c r="WQS20" s="187"/>
      <c r="WQT20" s="187"/>
      <c r="WQU20" s="187"/>
      <c r="WQV20" s="187"/>
      <c r="WQW20" s="187"/>
      <c r="WQX20" s="187"/>
      <c r="WQY20" s="187"/>
      <c r="WQZ20" s="187"/>
      <c r="WRA20" s="187"/>
      <c r="WRB20" s="187"/>
      <c r="WRC20" s="187"/>
      <c r="WRD20" s="187"/>
      <c r="WRE20" s="187"/>
      <c r="WRF20" s="187"/>
      <c r="WRG20" s="187"/>
      <c r="WRH20" s="187"/>
      <c r="WRI20" s="187"/>
      <c r="WRJ20" s="187"/>
      <c r="WRK20" s="187"/>
      <c r="WRL20" s="187"/>
      <c r="WRM20" s="187"/>
      <c r="WRN20" s="187"/>
      <c r="WRO20" s="187"/>
      <c r="WRP20" s="187"/>
      <c r="WRQ20" s="187"/>
      <c r="WRR20" s="187"/>
      <c r="WRS20" s="187"/>
      <c r="WRT20" s="187"/>
      <c r="WRU20" s="187"/>
      <c r="WRV20" s="187"/>
      <c r="WRW20" s="187"/>
      <c r="WRX20" s="187"/>
      <c r="WRY20" s="187"/>
      <c r="WRZ20" s="187"/>
      <c r="WSA20" s="187"/>
      <c r="WSB20" s="187"/>
      <c r="WSC20" s="187"/>
      <c r="WSD20" s="187"/>
      <c r="WSE20" s="187"/>
      <c r="WSF20" s="187"/>
      <c r="WSG20" s="187"/>
      <c r="WSH20" s="187"/>
      <c r="WSI20" s="187"/>
      <c r="WSJ20" s="187"/>
      <c r="WSK20" s="187"/>
      <c r="WSL20" s="187"/>
      <c r="WSM20" s="187"/>
      <c r="WSN20" s="187"/>
      <c r="WSO20" s="187"/>
      <c r="WSP20" s="187"/>
      <c r="WSQ20" s="187"/>
      <c r="WSR20" s="187"/>
      <c r="WSS20" s="187"/>
      <c r="WST20" s="187"/>
      <c r="WSU20" s="187"/>
      <c r="WSV20" s="187"/>
      <c r="WSW20" s="187"/>
      <c r="WSX20" s="187"/>
      <c r="WSY20" s="187"/>
      <c r="WSZ20" s="187"/>
      <c r="WTA20" s="187"/>
      <c r="WTB20" s="187"/>
      <c r="WTC20" s="187"/>
      <c r="WTD20" s="187"/>
      <c r="WTE20" s="187"/>
      <c r="WTF20" s="187"/>
      <c r="WTG20" s="187"/>
      <c r="WTH20" s="187"/>
      <c r="WTI20" s="187"/>
      <c r="WTJ20" s="187"/>
      <c r="WTK20" s="187"/>
      <c r="WTL20" s="187"/>
      <c r="WTM20" s="187"/>
      <c r="WTN20" s="187"/>
      <c r="WTO20" s="187"/>
      <c r="WTP20" s="187"/>
      <c r="WTQ20" s="187"/>
      <c r="WTR20" s="187"/>
      <c r="WTS20" s="187"/>
      <c r="WTT20" s="187"/>
      <c r="WTU20" s="187"/>
      <c r="WTV20" s="187"/>
      <c r="WTW20" s="187"/>
      <c r="WTX20" s="187"/>
      <c r="WTY20" s="187"/>
      <c r="WTZ20" s="187"/>
      <c r="WUA20" s="187"/>
      <c r="WUB20" s="187"/>
      <c r="WUC20" s="187"/>
      <c r="WUD20" s="187"/>
      <c r="WUE20" s="187"/>
      <c r="WUF20" s="187"/>
      <c r="WUG20" s="187"/>
      <c r="WUH20" s="187"/>
      <c r="WUI20" s="187"/>
      <c r="WUJ20" s="187"/>
      <c r="WUK20" s="187"/>
      <c r="WUL20" s="187"/>
      <c r="WUM20" s="187"/>
      <c r="WUN20" s="187"/>
      <c r="WUO20" s="187"/>
      <c r="WUP20" s="187"/>
      <c r="WUQ20" s="187"/>
      <c r="WUR20" s="187"/>
      <c r="WUS20" s="187"/>
      <c r="WUT20" s="187"/>
      <c r="WUU20" s="187"/>
      <c r="WUV20" s="187"/>
      <c r="WUW20" s="187"/>
      <c r="WUX20" s="187"/>
      <c r="WUY20" s="187"/>
      <c r="WUZ20" s="187"/>
      <c r="WVA20" s="187"/>
      <c r="WVB20" s="187"/>
      <c r="WVC20" s="187"/>
      <c r="WVD20" s="187"/>
      <c r="WVE20" s="187"/>
      <c r="WVF20" s="187"/>
      <c r="WVG20" s="187"/>
      <c r="WVH20" s="187"/>
      <c r="WVI20" s="187"/>
      <c r="WVJ20" s="187"/>
      <c r="WVK20" s="187"/>
      <c r="WVL20" s="187"/>
      <c r="WVM20" s="187"/>
      <c r="WVN20" s="187"/>
      <c r="WVO20" s="187"/>
      <c r="WVP20" s="187"/>
      <c r="WVQ20" s="187"/>
      <c r="WVR20" s="187"/>
      <c r="WVS20" s="187"/>
      <c r="WVT20" s="187"/>
      <c r="WVU20" s="187"/>
      <c r="WVV20" s="187"/>
      <c r="WVW20" s="187"/>
      <c r="WVX20" s="187"/>
      <c r="WVY20" s="187"/>
      <c r="WVZ20" s="187"/>
      <c r="WWA20" s="187"/>
      <c r="WWB20" s="187"/>
      <c r="WWC20" s="187"/>
      <c r="WWD20" s="187"/>
      <c r="WWE20" s="187"/>
      <c r="WWF20" s="187"/>
      <c r="WWG20" s="187"/>
      <c r="WWH20" s="187"/>
      <c r="WWI20" s="187"/>
      <c r="WWJ20" s="187"/>
      <c r="WWK20" s="187"/>
      <c r="WWL20" s="187"/>
      <c r="WWM20" s="187"/>
      <c r="WWN20" s="187"/>
      <c r="WWO20" s="187"/>
      <c r="WWP20" s="187"/>
      <c r="WWQ20" s="187"/>
      <c r="WWR20" s="187"/>
      <c r="WWS20" s="187"/>
      <c r="WWT20" s="187"/>
      <c r="WWU20" s="187"/>
      <c r="WWV20" s="187"/>
      <c r="WWW20" s="187"/>
      <c r="WWX20" s="187"/>
      <c r="WWY20" s="187"/>
      <c r="WWZ20" s="187"/>
      <c r="WXA20" s="187"/>
      <c r="WXB20" s="187"/>
      <c r="WXC20" s="187"/>
      <c r="WXD20" s="187"/>
      <c r="WXE20" s="187"/>
      <c r="WXF20" s="187"/>
      <c r="WXG20" s="187"/>
      <c r="WXH20" s="187"/>
      <c r="WXI20" s="187"/>
      <c r="WXJ20" s="187"/>
      <c r="WXK20" s="187"/>
      <c r="WXL20" s="187"/>
      <c r="WXM20" s="187"/>
      <c r="WXN20" s="187"/>
      <c r="WXO20" s="187"/>
      <c r="WXP20" s="187"/>
      <c r="WXQ20" s="187"/>
      <c r="WXR20" s="187"/>
      <c r="WXS20" s="187"/>
      <c r="WXT20" s="187"/>
      <c r="WXU20" s="187"/>
      <c r="WXV20" s="187"/>
      <c r="WXW20" s="187"/>
      <c r="WXX20" s="187"/>
      <c r="WXY20" s="187"/>
      <c r="WXZ20" s="187"/>
      <c r="WYA20" s="187"/>
      <c r="WYB20" s="187"/>
      <c r="WYC20" s="187"/>
      <c r="WYD20" s="187"/>
      <c r="WYE20" s="187"/>
      <c r="WYF20" s="187"/>
      <c r="WYG20" s="187"/>
      <c r="WYH20" s="187"/>
      <c r="WYI20" s="187"/>
      <c r="WYJ20" s="187"/>
      <c r="WYK20" s="187"/>
      <c r="WYL20" s="187"/>
      <c r="WYM20" s="187"/>
      <c r="WYN20" s="187"/>
      <c r="WYO20" s="187"/>
      <c r="WYP20" s="187"/>
      <c r="WYQ20" s="187"/>
      <c r="WYR20" s="187"/>
      <c r="WYS20" s="187"/>
      <c r="WYT20" s="187"/>
      <c r="WYU20" s="187"/>
      <c r="WYV20" s="187"/>
      <c r="WYW20" s="187"/>
      <c r="WYX20" s="187"/>
      <c r="WYY20" s="187"/>
      <c r="WYZ20" s="187"/>
      <c r="WZA20" s="187"/>
      <c r="WZB20" s="187"/>
      <c r="WZC20" s="187"/>
      <c r="WZD20" s="187"/>
      <c r="WZE20" s="187"/>
      <c r="WZF20" s="187"/>
      <c r="WZG20" s="187"/>
      <c r="WZH20" s="187"/>
      <c r="WZI20" s="187"/>
      <c r="WZJ20" s="187"/>
      <c r="WZK20" s="187"/>
      <c r="WZL20" s="187"/>
      <c r="WZM20" s="187"/>
      <c r="WZN20" s="187"/>
      <c r="WZO20" s="187"/>
      <c r="WZP20" s="187"/>
      <c r="WZQ20" s="187"/>
      <c r="WZR20" s="187"/>
      <c r="WZS20" s="187"/>
      <c r="WZT20" s="187"/>
      <c r="WZU20" s="187"/>
      <c r="WZV20" s="187"/>
      <c r="WZW20" s="187"/>
      <c r="WZX20" s="187"/>
      <c r="WZY20" s="187"/>
      <c r="WZZ20" s="187"/>
      <c r="XAA20" s="187"/>
      <c r="XAB20" s="187"/>
      <c r="XAC20" s="187"/>
      <c r="XAD20" s="187"/>
      <c r="XAE20" s="187"/>
      <c r="XAF20" s="187"/>
      <c r="XAG20" s="187"/>
      <c r="XAH20" s="187"/>
      <c r="XAI20" s="187"/>
      <c r="XAJ20" s="187"/>
      <c r="XAK20" s="187"/>
      <c r="XAL20" s="187"/>
      <c r="XAM20" s="187"/>
      <c r="XAN20" s="187"/>
      <c r="XAO20" s="187"/>
      <c r="XAP20" s="187"/>
      <c r="XAQ20" s="187"/>
      <c r="XAR20" s="187"/>
      <c r="XAS20" s="187"/>
      <c r="XAT20" s="187"/>
      <c r="XAU20" s="187"/>
      <c r="XAV20" s="187"/>
      <c r="XAW20" s="187"/>
      <c r="XAX20" s="187"/>
      <c r="XAY20" s="187"/>
      <c r="XAZ20" s="187"/>
      <c r="XBA20" s="187"/>
      <c r="XBB20" s="187"/>
      <c r="XBC20" s="187"/>
      <c r="XBD20" s="187"/>
      <c r="XBE20" s="187"/>
      <c r="XBF20" s="187"/>
      <c r="XBG20" s="187"/>
      <c r="XBH20" s="187"/>
      <c r="XBI20" s="187"/>
      <c r="XBJ20" s="187"/>
      <c r="XBK20" s="187"/>
      <c r="XBL20" s="187"/>
      <c r="XBM20" s="187"/>
      <c r="XBN20" s="187"/>
      <c r="XBO20" s="187"/>
      <c r="XBP20" s="187"/>
      <c r="XBQ20" s="187"/>
      <c r="XBR20" s="187"/>
      <c r="XBS20" s="187"/>
      <c r="XBT20" s="187"/>
      <c r="XBU20" s="187"/>
      <c r="XBV20" s="187"/>
      <c r="XBW20" s="187"/>
      <c r="XBX20" s="187"/>
      <c r="XBY20" s="187"/>
      <c r="XBZ20" s="187"/>
      <c r="XCA20" s="187"/>
      <c r="XCB20" s="187"/>
      <c r="XCC20" s="187"/>
      <c r="XCD20" s="187"/>
      <c r="XCE20" s="187"/>
      <c r="XCF20" s="187"/>
      <c r="XCG20" s="187"/>
      <c r="XCH20" s="187"/>
      <c r="XCI20" s="187"/>
      <c r="XCJ20" s="187"/>
      <c r="XCK20" s="187"/>
      <c r="XCL20" s="187"/>
      <c r="XCM20" s="187"/>
      <c r="XCN20" s="187"/>
      <c r="XCO20" s="187"/>
      <c r="XCP20" s="187"/>
      <c r="XCQ20" s="187"/>
      <c r="XCR20" s="187"/>
      <c r="XCS20" s="187"/>
      <c r="XCT20" s="187"/>
      <c r="XCU20" s="187"/>
      <c r="XCV20" s="187"/>
      <c r="XCW20" s="187"/>
      <c r="XCX20" s="187"/>
      <c r="XCY20" s="187"/>
      <c r="XCZ20" s="187"/>
      <c r="XDA20" s="187"/>
      <c r="XDB20" s="187"/>
      <c r="XDC20" s="187"/>
      <c r="XDD20" s="187"/>
      <c r="XDE20" s="187"/>
      <c r="XDF20" s="187"/>
      <c r="XDG20" s="187"/>
      <c r="XDH20" s="187"/>
      <c r="XDI20" s="187"/>
      <c r="XDJ20" s="187"/>
      <c r="XDK20" s="187"/>
      <c r="XDL20" s="187"/>
      <c r="XDM20" s="187"/>
      <c r="XDN20" s="187"/>
      <c r="XDO20" s="187"/>
      <c r="XDP20" s="187"/>
      <c r="XDQ20" s="187"/>
      <c r="XDR20" s="187"/>
      <c r="XDS20" s="187"/>
      <c r="XDT20" s="187"/>
      <c r="XDU20" s="187"/>
      <c r="XDV20" s="187"/>
      <c r="XDW20" s="187"/>
      <c r="XDX20" s="187"/>
      <c r="XDY20" s="187"/>
      <c r="XDZ20" s="187"/>
      <c r="XEA20" s="187"/>
      <c r="XEB20" s="187"/>
      <c r="XEC20" s="187"/>
      <c r="XED20" s="187"/>
      <c r="XEE20" s="187"/>
      <c r="XEF20" s="187"/>
      <c r="XEG20" s="187"/>
      <c r="XEH20" s="187"/>
      <c r="XEI20" s="187"/>
      <c r="XEJ20" s="187"/>
    </row>
    <row r="21" spans="1:16364" s="161" customFormat="1" x14ac:dyDescent="0.3">
      <c r="B21" s="188" t="s">
        <v>218</v>
      </c>
      <c r="C21" s="188"/>
      <c r="D21" s="189"/>
      <c r="E21" s="188" t="s">
        <v>28</v>
      </c>
      <c r="F21" s="315">
        <f>Vypocty!E60</f>
        <v>0</v>
      </c>
      <c r="Q21" s="140"/>
      <c r="R21" s="140"/>
    </row>
    <row r="22" spans="1:16364" s="161" customFormat="1" x14ac:dyDescent="0.3">
      <c r="B22" s="190" t="s">
        <v>219</v>
      </c>
      <c r="C22" s="190"/>
      <c r="D22" s="191"/>
      <c r="E22" s="190" t="s">
        <v>28</v>
      </c>
      <c r="F22" s="316">
        <f>Vypocty!E61</f>
        <v>0</v>
      </c>
      <c r="H22" s="192"/>
      <c r="I22" s="83"/>
      <c r="Q22" s="140"/>
      <c r="R22" s="140"/>
    </row>
    <row r="23" spans="1:16364" s="13" customFormat="1" ht="15" thickBot="1" x14ac:dyDescent="0.35">
      <c r="B23" s="193" t="s">
        <v>220</v>
      </c>
      <c r="C23" s="193"/>
      <c r="D23" s="194"/>
      <c r="E23" s="193" t="s">
        <v>28</v>
      </c>
      <c r="F23" s="317">
        <f>Vypocty!E62</f>
        <v>0</v>
      </c>
      <c r="I23" s="83"/>
      <c r="Q23" s="45"/>
      <c r="R23" s="45"/>
    </row>
    <row r="24" spans="1:16364" s="161" customFormat="1" ht="15" thickBot="1" x14ac:dyDescent="0.35">
      <c r="D24" s="167"/>
      <c r="E24" s="167"/>
      <c r="Q24" s="140"/>
      <c r="R24" s="140"/>
    </row>
    <row r="25" spans="1:16364" s="13" customFormat="1" x14ac:dyDescent="0.3">
      <c r="B25" s="176" t="s">
        <v>254</v>
      </c>
      <c r="C25" s="176"/>
      <c r="D25" s="195"/>
      <c r="E25" s="195"/>
      <c r="F25" s="280" t="s">
        <v>37</v>
      </c>
      <c r="G25" s="262">
        <f>Vypocty!E67</f>
        <v>1</v>
      </c>
      <c r="H25" s="262">
        <f>Vypocty!F67</f>
        <v>2</v>
      </c>
      <c r="I25" s="262">
        <f>Vypocty!G67</f>
        <v>3</v>
      </c>
      <c r="J25" s="262">
        <f>Vypocty!H67</f>
        <v>4</v>
      </c>
      <c r="K25" s="262">
        <f>Vypocty!I67</f>
        <v>5</v>
      </c>
      <c r="L25" s="262">
        <f>Vypocty!J67</f>
        <v>6</v>
      </c>
      <c r="M25" s="262">
        <f>Vypocty!K67</f>
        <v>7</v>
      </c>
      <c r="N25" s="262">
        <f>Vypocty!L67</f>
        <v>8</v>
      </c>
      <c r="O25" s="262">
        <f>Vypocty!M67</f>
        <v>9</v>
      </c>
      <c r="P25" s="262">
        <f>Vypocty!N67</f>
        <v>10</v>
      </c>
      <c r="Q25" s="196"/>
      <c r="R25" s="196"/>
      <c r="S25" s="196"/>
      <c r="T25" s="196"/>
      <c r="U25" s="196"/>
      <c r="V25" s="196"/>
      <c r="W25" s="196"/>
      <c r="X25" s="196"/>
    </row>
    <row r="26" spans="1:16364" s="161" customFormat="1" x14ac:dyDescent="0.3">
      <c r="B26" s="161" t="str">
        <f>Vypocty!B68</f>
        <v>Minimální roční výše zdrojů na obnovu VHI (pitná voda)</v>
      </c>
      <c r="D26" s="167"/>
      <c r="E26" s="167"/>
      <c r="F26" s="282" t="str">
        <f>E21</f>
        <v>tis. Kč</v>
      </c>
      <c r="G26" s="591" t="e">
        <f>ROUND(Vypocty!E68,3)</f>
        <v>#DIV/0!</v>
      </c>
      <c r="H26" s="591" t="e">
        <f>ROUND(Vypocty!F68,3)</f>
        <v>#DIV/0!</v>
      </c>
      <c r="I26" s="591" t="e">
        <f>ROUND(Vypocty!G68,3)</f>
        <v>#DIV/0!</v>
      </c>
      <c r="J26" s="591" t="e">
        <f>ROUND(Vypocty!H68,3)</f>
        <v>#DIV/0!</v>
      </c>
      <c r="K26" s="591" t="e">
        <f>ROUND(Vypocty!I68,3)</f>
        <v>#DIV/0!</v>
      </c>
      <c r="L26" s="591" t="e">
        <f>ROUND(Vypocty!J68,3)</f>
        <v>#DIV/0!</v>
      </c>
      <c r="M26" s="591" t="e">
        <f>ROUND(Vypocty!K68,3)</f>
        <v>#DIV/0!</v>
      </c>
      <c r="N26" s="591" t="e">
        <f>ROUND(Vypocty!L68,3)</f>
        <v>#DIV/0!</v>
      </c>
      <c r="O26" s="591" t="e">
        <f>ROUND(Vypocty!M68,3)</f>
        <v>#DIV/0!</v>
      </c>
      <c r="P26" s="591" t="e">
        <f>ROUND(Vypocty!N68,3)</f>
        <v>#DIV/0!</v>
      </c>
      <c r="Q26" s="140"/>
      <c r="R26" s="140"/>
    </row>
    <row r="27" spans="1:16364" s="161" customFormat="1" x14ac:dyDescent="0.3">
      <c r="B27" s="197" t="str">
        <f>Vypocty!B69</f>
        <v>Minimální roční výše zdrojů na obnovu VHI (odpadní voda)</v>
      </c>
      <c r="C27" s="197"/>
      <c r="D27" s="198"/>
      <c r="E27" s="198"/>
      <c r="F27" s="283" t="str">
        <f>E22</f>
        <v>tis. Kč</v>
      </c>
      <c r="G27" s="595" t="e">
        <f>ROUND(Vypocty!E69,3)</f>
        <v>#DIV/0!</v>
      </c>
      <c r="H27" s="595" t="e">
        <f>ROUND(Vypocty!F69,3)</f>
        <v>#DIV/0!</v>
      </c>
      <c r="I27" s="595" t="e">
        <f>ROUND(Vypocty!G69,3)</f>
        <v>#DIV/0!</v>
      </c>
      <c r="J27" s="595" t="e">
        <f>ROUND(Vypocty!H69,3)</f>
        <v>#DIV/0!</v>
      </c>
      <c r="K27" s="595" t="e">
        <f>ROUND(Vypocty!I69,3)</f>
        <v>#DIV/0!</v>
      </c>
      <c r="L27" s="595" t="e">
        <f>ROUND(Vypocty!J69,3)</f>
        <v>#DIV/0!</v>
      </c>
      <c r="M27" s="595" t="e">
        <f>ROUND(Vypocty!K69,3)</f>
        <v>#DIV/0!</v>
      </c>
      <c r="N27" s="595" t="e">
        <f>ROUND(Vypocty!L69,3)</f>
        <v>#DIV/0!</v>
      </c>
      <c r="O27" s="595" t="e">
        <f>ROUND(Vypocty!M69,3)</f>
        <v>#DIV/0!</v>
      </c>
      <c r="P27" s="595" t="e">
        <f>ROUND(Vypocty!N69,3)</f>
        <v>#DIV/0!</v>
      </c>
      <c r="Q27" s="140"/>
      <c r="R27" s="140"/>
    </row>
    <row r="28" spans="1:16364" s="13" customFormat="1" ht="15" thickBot="1" x14ac:dyDescent="0.35">
      <c r="B28" s="193" t="str">
        <f>Vypocty!B70</f>
        <v>Minimální roční výše zdrojů na obnovu VHI (pitná a odpadní voda) - celkem</v>
      </c>
      <c r="C28" s="193"/>
      <c r="D28" s="199"/>
      <c r="E28" s="199"/>
      <c r="F28" s="194" t="str">
        <f>E23</f>
        <v>tis. Kč</v>
      </c>
      <c r="G28" s="596" t="e">
        <f>SUM(G26:G27)</f>
        <v>#DIV/0!</v>
      </c>
      <c r="H28" s="596" t="e">
        <f t="shared" ref="H28:L28" si="0">SUM(H26:H27)</f>
        <v>#DIV/0!</v>
      </c>
      <c r="I28" s="596" t="e">
        <f t="shared" si="0"/>
        <v>#DIV/0!</v>
      </c>
      <c r="J28" s="596" t="e">
        <f t="shared" si="0"/>
        <v>#DIV/0!</v>
      </c>
      <c r="K28" s="596" t="e">
        <f t="shared" si="0"/>
        <v>#DIV/0!</v>
      </c>
      <c r="L28" s="596" t="e">
        <f t="shared" si="0"/>
        <v>#DIV/0!</v>
      </c>
      <c r="M28" s="596" t="e">
        <f t="shared" ref="M28" si="1">SUM(M26:M27)</f>
        <v>#DIV/0!</v>
      </c>
      <c r="N28" s="596" t="e">
        <f t="shared" ref="N28:P28" si="2">SUM(N26:N27)</f>
        <v>#DIV/0!</v>
      </c>
      <c r="O28" s="596" t="e">
        <f t="shared" si="2"/>
        <v>#DIV/0!</v>
      </c>
      <c r="P28" s="596" t="e">
        <f t="shared" si="2"/>
        <v>#DIV/0!</v>
      </c>
      <c r="Q28" s="45"/>
      <c r="R28" s="45"/>
    </row>
    <row r="29" spans="1:16364" s="161" customFormat="1" ht="15" thickBot="1" x14ac:dyDescent="0.35">
      <c r="A29" s="2"/>
      <c r="D29" s="167"/>
      <c r="E29" s="167"/>
      <c r="Q29" s="140"/>
      <c r="R29" s="140"/>
    </row>
    <row r="30" spans="1:16364" s="13" customFormat="1" x14ac:dyDescent="0.3">
      <c r="B30" s="176" t="s">
        <v>255</v>
      </c>
      <c r="C30" s="176"/>
      <c r="D30" s="195"/>
      <c r="E30" s="195"/>
      <c r="F30" s="280" t="str">
        <f>F25</f>
        <v>Měrná jednotka</v>
      </c>
      <c r="G30" s="262">
        <f>G25</f>
        <v>1</v>
      </c>
      <c r="H30" s="262">
        <f t="shared" ref="H30:P30" si="3">H25</f>
        <v>2</v>
      </c>
      <c r="I30" s="262">
        <f t="shared" si="3"/>
        <v>3</v>
      </c>
      <c r="J30" s="262">
        <f t="shared" si="3"/>
        <v>4</v>
      </c>
      <c r="K30" s="262">
        <f t="shared" si="3"/>
        <v>5</v>
      </c>
      <c r="L30" s="262">
        <f t="shared" si="3"/>
        <v>6</v>
      </c>
      <c r="M30" s="262">
        <f t="shared" si="3"/>
        <v>7</v>
      </c>
      <c r="N30" s="262">
        <f t="shared" si="3"/>
        <v>8</v>
      </c>
      <c r="O30" s="262">
        <f t="shared" si="3"/>
        <v>9</v>
      </c>
      <c r="P30" s="262">
        <f t="shared" si="3"/>
        <v>10</v>
      </c>
      <c r="Q30" s="196"/>
      <c r="R30" s="196"/>
      <c r="S30" s="196"/>
      <c r="T30" s="196"/>
      <c r="U30" s="196"/>
      <c r="V30" s="196"/>
      <c r="W30" s="196"/>
      <c r="X30" s="196"/>
    </row>
    <row r="31" spans="1:16364" s="161" customFormat="1" x14ac:dyDescent="0.3">
      <c r="B31" s="161" t="str">
        <f>Vypocty!B72</f>
        <v>Minimální roční výše zdrojů na obnovu VHI (pitná voda) - kumulovaná</v>
      </c>
      <c r="F31" s="282" t="str">
        <f>F26</f>
        <v>tis. Kč</v>
      </c>
      <c r="G31" s="591" t="e">
        <f>ROUND(Vypocty!E72,3)</f>
        <v>#DIV/0!</v>
      </c>
      <c r="H31" s="591" t="e">
        <f>ROUND(Vypocty!F72,3)</f>
        <v>#DIV/0!</v>
      </c>
      <c r="I31" s="591" t="e">
        <f>ROUND(Vypocty!G72,3)</f>
        <v>#DIV/0!</v>
      </c>
      <c r="J31" s="591" t="e">
        <f>ROUND(Vypocty!H72,3)</f>
        <v>#DIV/0!</v>
      </c>
      <c r="K31" s="591" t="e">
        <f>ROUND(Vypocty!I72,3)</f>
        <v>#DIV/0!</v>
      </c>
      <c r="L31" s="591" t="e">
        <f>ROUND(Vypocty!J72,3)</f>
        <v>#DIV/0!</v>
      </c>
      <c r="M31" s="591" t="e">
        <f>ROUND(Vypocty!K72,3)</f>
        <v>#DIV/0!</v>
      </c>
      <c r="N31" s="591" t="e">
        <f>ROUND(Vypocty!L72,3)</f>
        <v>#DIV/0!</v>
      </c>
      <c r="O31" s="591" t="e">
        <f>ROUND(Vypocty!M72,3)</f>
        <v>#DIV/0!</v>
      </c>
      <c r="P31" s="591" t="e">
        <f>ROUND(Vypocty!N72,3)</f>
        <v>#DIV/0!</v>
      </c>
      <c r="Q31" s="140"/>
      <c r="R31" s="140"/>
    </row>
    <row r="32" spans="1:16364" s="161" customFormat="1" x14ac:dyDescent="0.3">
      <c r="B32" s="197" t="str">
        <f>Vypocty!B73</f>
        <v>Minimální roční výše zdrojů na obnovu VHI (odpadní voda) - kumulovaná</v>
      </c>
      <c r="C32" s="197"/>
      <c r="D32" s="197"/>
      <c r="E32" s="197"/>
      <c r="F32" s="283" t="str">
        <f>F27</f>
        <v>tis. Kč</v>
      </c>
      <c r="G32" s="593" t="e">
        <f>ROUND(Vypocty!E73,3)</f>
        <v>#DIV/0!</v>
      </c>
      <c r="H32" s="593" t="e">
        <f>ROUND(Vypocty!F73,3)</f>
        <v>#DIV/0!</v>
      </c>
      <c r="I32" s="593" t="e">
        <f>ROUND(Vypocty!G73,3)</f>
        <v>#DIV/0!</v>
      </c>
      <c r="J32" s="593" t="e">
        <f>ROUND(Vypocty!H73,3)</f>
        <v>#DIV/0!</v>
      </c>
      <c r="K32" s="593" t="e">
        <f>ROUND(Vypocty!I73,3)</f>
        <v>#DIV/0!</v>
      </c>
      <c r="L32" s="593" t="e">
        <f>ROUND(Vypocty!J73,3)</f>
        <v>#DIV/0!</v>
      </c>
      <c r="M32" s="593" t="e">
        <f>ROUND(Vypocty!K73,3)</f>
        <v>#DIV/0!</v>
      </c>
      <c r="N32" s="593" t="e">
        <f>ROUND(Vypocty!L73,3)</f>
        <v>#DIV/0!</v>
      </c>
      <c r="O32" s="593" t="e">
        <f>ROUND(Vypocty!M73,3)</f>
        <v>#DIV/0!</v>
      </c>
      <c r="P32" s="593" t="e">
        <f>ROUND(Vypocty!N73,3)</f>
        <v>#DIV/0!</v>
      </c>
      <c r="Q32" s="140"/>
      <c r="R32" s="140"/>
    </row>
    <row r="33" spans="1:18" s="161" customFormat="1" ht="15" thickBot="1" x14ac:dyDescent="0.35">
      <c r="B33" s="193" t="str">
        <f>Vypocty!B74</f>
        <v>Minimální roční výše zdrojů na obnovu VHI (pitná a odpadní voda) - celkem - kumulovaná</v>
      </c>
      <c r="C33" s="193"/>
      <c r="D33" s="193"/>
      <c r="E33" s="193"/>
      <c r="F33" s="194" t="str">
        <f>F28</f>
        <v>tis. Kč</v>
      </c>
      <c r="G33" s="597" t="e">
        <f>SUM(G31:G32)</f>
        <v>#DIV/0!</v>
      </c>
      <c r="H33" s="597" t="e">
        <f t="shared" ref="H33:P33" si="4">SUM(H31:H32)</f>
        <v>#DIV/0!</v>
      </c>
      <c r="I33" s="597" t="e">
        <f t="shared" si="4"/>
        <v>#DIV/0!</v>
      </c>
      <c r="J33" s="597" t="e">
        <f t="shared" si="4"/>
        <v>#DIV/0!</v>
      </c>
      <c r="K33" s="597" t="e">
        <f t="shared" si="4"/>
        <v>#DIV/0!</v>
      </c>
      <c r="L33" s="597" t="e">
        <f t="shared" si="4"/>
        <v>#DIV/0!</v>
      </c>
      <c r="M33" s="597" t="e">
        <f t="shared" si="4"/>
        <v>#DIV/0!</v>
      </c>
      <c r="N33" s="597" t="e">
        <f t="shared" si="4"/>
        <v>#DIV/0!</v>
      </c>
      <c r="O33" s="597" t="e">
        <f t="shared" si="4"/>
        <v>#DIV/0!</v>
      </c>
      <c r="P33" s="597" t="e">
        <f t="shared" si="4"/>
        <v>#DIV/0!</v>
      </c>
      <c r="Q33" s="140"/>
      <c r="R33" s="140"/>
    </row>
    <row r="34" spans="1:18" s="161" customFormat="1" x14ac:dyDescent="0.3">
      <c r="B34" s="45"/>
      <c r="C34" s="45"/>
      <c r="D34" s="45"/>
      <c r="E34" s="45"/>
      <c r="F34" s="45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140"/>
      <c r="R34" s="140"/>
    </row>
    <row r="35" spans="1:18" s="140" customFormat="1" x14ac:dyDescent="0.3">
      <c r="A35" s="16"/>
      <c r="B35" s="101" t="str">
        <f>Vypocty!B76</f>
        <v>Skutečnost ex-post</v>
      </c>
      <c r="C35" s="101"/>
      <c r="D35" s="101"/>
      <c r="E35" s="107"/>
      <c r="F35" s="107" t="str">
        <f>F30</f>
        <v>Měrná jednotka</v>
      </c>
      <c r="G35" s="102">
        <f>G30</f>
        <v>1</v>
      </c>
      <c r="H35" s="102">
        <f t="shared" ref="H35:P35" si="5">H30</f>
        <v>2</v>
      </c>
      <c r="I35" s="102">
        <f t="shared" si="5"/>
        <v>3</v>
      </c>
      <c r="J35" s="102">
        <f t="shared" si="5"/>
        <v>4</v>
      </c>
      <c r="K35" s="102">
        <f t="shared" si="5"/>
        <v>5</v>
      </c>
      <c r="L35" s="102">
        <f t="shared" si="5"/>
        <v>6</v>
      </c>
      <c r="M35" s="102">
        <f t="shared" si="5"/>
        <v>7</v>
      </c>
      <c r="N35" s="102">
        <f t="shared" si="5"/>
        <v>8</v>
      </c>
      <c r="O35" s="102">
        <f t="shared" si="5"/>
        <v>9</v>
      </c>
      <c r="P35" s="102">
        <f t="shared" si="5"/>
        <v>10</v>
      </c>
      <c r="Q35" s="108"/>
      <c r="R35" s="108"/>
    </row>
    <row r="36" spans="1:18" s="14" customFormat="1" x14ac:dyDescent="0.3">
      <c r="B36" s="14" t="str">
        <f>Vypocty!B77</f>
        <v>Minimální roční výše zdrojů na obnovu VHI (pitná voda) ex-post</v>
      </c>
      <c r="F36" s="24" t="str">
        <f>F31</f>
        <v>tis. Kč</v>
      </c>
      <c r="G36" s="550">
        <f>ROUND(Vypocty!E77,3)</f>
        <v>0</v>
      </c>
      <c r="H36" s="550">
        <f>ROUND(Vypocty!F77,3)</f>
        <v>0</v>
      </c>
      <c r="I36" s="550">
        <f>ROUND(Vypocty!G77,3)</f>
        <v>0</v>
      </c>
      <c r="J36" s="550">
        <f>ROUND(Vypocty!H77,3)</f>
        <v>0</v>
      </c>
      <c r="K36" s="550">
        <f>ROUND(Vypocty!I77,3)</f>
        <v>0</v>
      </c>
      <c r="L36" s="550">
        <f>ROUND(Vypocty!J77,3)</f>
        <v>0</v>
      </c>
      <c r="M36" s="550">
        <f>ROUND(Vypocty!K77,3)</f>
        <v>0</v>
      </c>
      <c r="N36" s="550">
        <f>ROUND(Vypocty!L77,3)</f>
        <v>0</v>
      </c>
      <c r="O36" s="550">
        <f>ROUND(Vypocty!M77,3)</f>
        <v>0</v>
      </c>
      <c r="P36" s="550">
        <f>ROUND(Vypocty!N77,3)</f>
        <v>0</v>
      </c>
    </row>
    <row r="37" spans="1:18" s="14" customFormat="1" x14ac:dyDescent="0.3">
      <c r="B37" s="70" t="str">
        <f>Vypocty!B78</f>
        <v>Minimální roční výše zdrojů na obnovu VHI (odpadní voda) ex-post</v>
      </c>
      <c r="C37" s="70"/>
      <c r="D37" s="70"/>
      <c r="E37" s="70"/>
      <c r="F37" s="275" t="str">
        <f>F32</f>
        <v>tis. Kč</v>
      </c>
      <c r="G37" s="551">
        <f>ROUND(Vypocty!E78,3)</f>
        <v>0</v>
      </c>
      <c r="H37" s="551">
        <f>ROUND(Vypocty!F78,3)</f>
        <v>0</v>
      </c>
      <c r="I37" s="551">
        <f>ROUND(Vypocty!G78,3)</f>
        <v>0</v>
      </c>
      <c r="J37" s="551">
        <f>ROUND(Vypocty!H78,3)</f>
        <v>0</v>
      </c>
      <c r="K37" s="551">
        <f>ROUND(Vypocty!I78,3)</f>
        <v>0</v>
      </c>
      <c r="L37" s="551">
        <f>ROUND(Vypocty!J78,3)</f>
        <v>0</v>
      </c>
      <c r="M37" s="551">
        <f>ROUND(Vypocty!K78,3)</f>
        <v>0</v>
      </c>
      <c r="N37" s="551">
        <f>ROUND(Vypocty!L78,3)</f>
        <v>0</v>
      </c>
      <c r="O37" s="551">
        <f>ROUND(Vypocty!M78,3)</f>
        <v>0</v>
      </c>
      <c r="P37" s="551">
        <f>ROUND(Vypocty!N78,3)</f>
        <v>0</v>
      </c>
    </row>
    <row r="38" spans="1:18" s="140" customFormat="1" ht="15" thickBot="1" x14ac:dyDescent="0.35">
      <c r="B38" s="193" t="str">
        <f>Vypocty!B79</f>
        <v>Minimální roční výše zdrojů na obnovu VHI (pitná a odpadní voda) ex-post - celkem</v>
      </c>
      <c r="C38" s="193"/>
      <c r="D38" s="193"/>
      <c r="E38" s="236"/>
      <c r="F38" s="284" t="str">
        <f>F33</f>
        <v>tis. Kč</v>
      </c>
      <c r="G38" s="552">
        <f>Vypocty!E79</f>
        <v>0</v>
      </c>
      <c r="H38" s="552">
        <f>Vypocty!F79</f>
        <v>0</v>
      </c>
      <c r="I38" s="552">
        <f>Vypocty!G79</f>
        <v>0</v>
      </c>
      <c r="J38" s="552">
        <f>Vypocty!H79</f>
        <v>0</v>
      </c>
      <c r="K38" s="552">
        <f>Vypocty!I79</f>
        <v>0</v>
      </c>
      <c r="L38" s="552">
        <f>Vypocty!J79</f>
        <v>0</v>
      </c>
      <c r="M38" s="552">
        <f>Vypocty!K79</f>
        <v>0</v>
      </c>
      <c r="N38" s="552">
        <f>Vypocty!L79</f>
        <v>0</v>
      </c>
      <c r="O38" s="552">
        <f>Vypocty!M79</f>
        <v>0</v>
      </c>
      <c r="P38" s="552">
        <f>Vypocty!N79</f>
        <v>0</v>
      </c>
      <c r="Q38" s="45"/>
      <c r="R38" s="45"/>
    </row>
    <row r="39" spans="1:18" s="140" customFormat="1" x14ac:dyDescent="0.3">
      <c r="B39" s="45"/>
      <c r="C39" s="45"/>
      <c r="D39" s="45"/>
      <c r="E39" s="14"/>
      <c r="F39" s="24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s="140" customFormat="1" x14ac:dyDescent="0.3">
      <c r="B40" s="77" t="s">
        <v>259</v>
      </c>
      <c r="C40" s="77"/>
      <c r="D40" s="77"/>
      <c r="E40" s="286"/>
      <c r="F40" s="286" t="str">
        <f>F35</f>
        <v>Měrná jednotka</v>
      </c>
      <c r="G40" s="77">
        <f>G35</f>
        <v>1</v>
      </c>
      <c r="H40" s="77">
        <f t="shared" ref="H40:P40" si="6">H35</f>
        <v>2</v>
      </c>
      <c r="I40" s="77">
        <f t="shared" si="6"/>
        <v>3</v>
      </c>
      <c r="J40" s="77">
        <f t="shared" si="6"/>
        <v>4</v>
      </c>
      <c r="K40" s="77">
        <f t="shared" si="6"/>
        <v>5</v>
      </c>
      <c r="L40" s="77">
        <f t="shared" si="6"/>
        <v>6</v>
      </c>
      <c r="M40" s="77">
        <f t="shared" si="6"/>
        <v>7</v>
      </c>
      <c r="N40" s="77">
        <f t="shared" si="6"/>
        <v>8</v>
      </c>
      <c r="O40" s="77">
        <f t="shared" si="6"/>
        <v>9</v>
      </c>
      <c r="P40" s="77">
        <f t="shared" si="6"/>
        <v>10</v>
      </c>
      <c r="Q40" s="108"/>
      <c r="R40" s="108"/>
    </row>
    <row r="41" spans="1:18" s="14" customFormat="1" x14ac:dyDescent="0.3">
      <c r="B41" s="38" t="str">
        <f>Vypocty!B81</f>
        <v>Minimální roční výše zdrojů na obnovu VHI (pitná voda) ex-post - kumulovaná</v>
      </c>
      <c r="C41" s="38"/>
      <c r="D41" s="38"/>
      <c r="E41" s="38"/>
      <c r="F41" s="265" t="str">
        <f>F36</f>
        <v>tis. Kč</v>
      </c>
      <c r="G41" s="598">
        <f>ROUND(Vypocty!E81,3)</f>
        <v>0</v>
      </c>
      <c r="H41" s="598">
        <f>ROUND(Vypocty!F81,3)</f>
        <v>0</v>
      </c>
      <c r="I41" s="598">
        <f>ROUND(Vypocty!G81,3)</f>
        <v>0</v>
      </c>
      <c r="J41" s="598">
        <f>ROUND(Vypocty!H81,3)</f>
        <v>0</v>
      </c>
      <c r="K41" s="598">
        <f>ROUND(Vypocty!I81,3)</f>
        <v>0</v>
      </c>
      <c r="L41" s="598">
        <f>ROUND(Vypocty!J81,3)</f>
        <v>0</v>
      </c>
      <c r="M41" s="598">
        <f>ROUND(Vypocty!K81,3)</f>
        <v>0</v>
      </c>
      <c r="N41" s="598">
        <f>ROUND(Vypocty!L81,3)</f>
        <v>0</v>
      </c>
      <c r="O41" s="598">
        <f>ROUND(Vypocty!M81,3)</f>
        <v>0</v>
      </c>
      <c r="P41" s="598">
        <f>ROUND(Vypocty!N81,3)</f>
        <v>0</v>
      </c>
    </row>
    <row r="42" spans="1:18" s="14" customFormat="1" x14ac:dyDescent="0.3">
      <c r="B42" s="70" t="str">
        <f>Vypocty!B82</f>
        <v>Minimální roční výše zdrojů na obnovu VHI (odpadní voda) ex-post - kumulovaná</v>
      </c>
      <c r="C42" s="70"/>
      <c r="D42" s="70"/>
      <c r="E42" s="70"/>
      <c r="F42" s="275" t="str">
        <f>F37</f>
        <v>tis. Kč</v>
      </c>
      <c r="G42" s="551">
        <f>ROUND(Vypocty!E82,3)</f>
        <v>0</v>
      </c>
      <c r="H42" s="551">
        <f>ROUND(Vypocty!F82,3)</f>
        <v>0</v>
      </c>
      <c r="I42" s="551">
        <f>ROUND(Vypocty!G82,3)</f>
        <v>0</v>
      </c>
      <c r="J42" s="551">
        <f>ROUND(Vypocty!H82,3)</f>
        <v>0</v>
      </c>
      <c r="K42" s="551">
        <f>ROUND(Vypocty!I82,3)</f>
        <v>0</v>
      </c>
      <c r="L42" s="551">
        <f>ROUND(Vypocty!J82,3)</f>
        <v>0</v>
      </c>
      <c r="M42" s="551">
        <f>ROUND(Vypocty!K82,3)</f>
        <v>0</v>
      </c>
      <c r="N42" s="551">
        <f>ROUND(Vypocty!L82,3)</f>
        <v>0</v>
      </c>
      <c r="O42" s="551">
        <f>ROUND(Vypocty!M82,3)</f>
        <v>0</v>
      </c>
      <c r="P42" s="551">
        <f>ROUND(Vypocty!N82,3)</f>
        <v>0</v>
      </c>
    </row>
    <row r="43" spans="1:18" s="140" customFormat="1" ht="15" thickBot="1" x14ac:dyDescent="0.35">
      <c r="B43" s="182" t="str">
        <f>Vypocty!B83</f>
        <v>Minimální roční výše zdrojů na obnovu VHI (pitná a odpadní voda) ex-post celkem - kumulovaná</v>
      </c>
      <c r="C43" s="182"/>
      <c r="D43" s="182"/>
      <c r="E43" s="183"/>
      <c r="F43" s="285" t="str">
        <f>F38</f>
        <v>tis. Kč</v>
      </c>
      <c r="G43" s="599">
        <f>Vypocty!E83</f>
        <v>0</v>
      </c>
      <c r="H43" s="599">
        <f>Vypocty!F83</f>
        <v>0</v>
      </c>
      <c r="I43" s="599">
        <f>Vypocty!G83</f>
        <v>0</v>
      </c>
      <c r="J43" s="599">
        <f>Vypocty!H83</f>
        <v>0</v>
      </c>
      <c r="K43" s="599">
        <f>Vypocty!I83</f>
        <v>0</v>
      </c>
      <c r="L43" s="599">
        <f>Vypocty!J83</f>
        <v>0</v>
      </c>
      <c r="M43" s="599">
        <f>Vypocty!K83</f>
        <v>0</v>
      </c>
      <c r="N43" s="599">
        <f>Vypocty!L83</f>
        <v>0</v>
      </c>
      <c r="O43" s="599">
        <f>Vypocty!M83</f>
        <v>0</v>
      </c>
      <c r="P43" s="599">
        <f>Vypocty!N83</f>
        <v>0</v>
      </c>
      <c r="Q43" s="45"/>
      <c r="R43" s="45"/>
    </row>
    <row r="44" spans="1:18" s="140" customFormat="1" x14ac:dyDescent="0.3">
      <c r="B44" s="45"/>
      <c r="C44" s="45"/>
      <c r="D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s="161" customFormat="1" ht="15" thickBot="1" x14ac:dyDescent="0.35">
      <c r="B45" s="182"/>
      <c r="C45" s="173"/>
      <c r="D45" s="175"/>
      <c r="E45" s="278"/>
      <c r="F45" s="279"/>
      <c r="Q45" s="140"/>
      <c r="R45" s="140"/>
    </row>
    <row r="46" spans="1:18" s="161" customFormat="1" ht="15" thickBot="1" x14ac:dyDescent="0.35">
      <c r="B46" s="200" t="s">
        <v>260</v>
      </c>
      <c r="C46" s="201"/>
      <c r="D46" s="202"/>
      <c r="E46" s="264" t="s">
        <v>187</v>
      </c>
      <c r="F46" s="203">
        <f>E17</f>
        <v>10</v>
      </c>
      <c r="Q46" s="140"/>
      <c r="R46" s="140"/>
    </row>
    <row r="47" spans="1:18" s="161" customFormat="1" x14ac:dyDescent="0.3">
      <c r="B47" s="204" t="s">
        <v>188</v>
      </c>
      <c r="C47" s="205"/>
      <c r="D47" s="206"/>
      <c r="E47" s="207" t="str">
        <f>E21</f>
        <v>tis. Kč</v>
      </c>
      <c r="F47" s="600" t="e">
        <f>IF(INDEX($G$31:$P$31,MATCH($E$17,$G$30:$P$30))&gt;=F52,INDEX($G$31:$P$31,MATCH($E$17,$G$30:$P$30)),F52)</f>
        <v>#DIV/0!</v>
      </c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140"/>
      <c r="R47" s="140"/>
    </row>
    <row r="48" spans="1:18" s="161" customFormat="1" x14ac:dyDescent="0.3">
      <c r="B48" s="208" t="s">
        <v>189</v>
      </c>
      <c r="C48" s="197"/>
      <c r="D48" s="198"/>
      <c r="E48" s="209" t="str">
        <f>E22</f>
        <v>tis. Kč</v>
      </c>
      <c r="F48" s="601" t="e">
        <f>IF(INDEX($G$32:$P$32,MATCH($E$17,$G$30:$P$30))&gt;=F53,INDEX($G$32:$P$32,MATCH($E$17,$G$30:$P$30)),F53)</f>
        <v>#DIV/0!</v>
      </c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140"/>
      <c r="R48" s="140"/>
    </row>
    <row r="49" spans="1:18" s="161" customFormat="1" ht="15" thickBot="1" x14ac:dyDescent="0.35">
      <c r="B49" s="210" t="s">
        <v>190</v>
      </c>
      <c r="C49" s="193"/>
      <c r="D49" s="199"/>
      <c r="E49" s="199" t="str">
        <f>E23</f>
        <v>tis. Kč</v>
      </c>
      <c r="F49" s="602" t="e">
        <f>SUM(F47:F48)</f>
        <v>#DIV/0!</v>
      </c>
      <c r="G49" s="276"/>
      <c r="Q49" s="140"/>
      <c r="R49" s="140"/>
    </row>
    <row r="50" spans="1:18" s="161" customFormat="1" ht="15" thickBot="1" x14ac:dyDescent="0.35">
      <c r="B50" s="45"/>
      <c r="C50" s="140"/>
      <c r="D50" s="211"/>
      <c r="E50" s="23"/>
      <c r="F50" s="212"/>
      <c r="G50" s="276"/>
      <c r="Q50" s="140"/>
      <c r="R50" s="140"/>
    </row>
    <row r="51" spans="1:18" ht="15" thickBot="1" x14ac:dyDescent="0.35">
      <c r="A51" s="161"/>
      <c r="B51" s="269" t="s">
        <v>261</v>
      </c>
      <c r="C51" s="270"/>
      <c r="D51" s="271"/>
      <c r="E51" s="272" t="s">
        <v>187</v>
      </c>
      <c r="F51" s="273">
        <f>E17</f>
        <v>10</v>
      </c>
      <c r="G51" s="161"/>
      <c r="H51" s="161"/>
      <c r="I51" s="161"/>
      <c r="J51" s="161"/>
      <c r="K51" s="161"/>
      <c r="L51" s="161"/>
      <c r="M51" s="161"/>
      <c r="N51" s="161"/>
      <c r="O51" s="2"/>
      <c r="P51" s="2"/>
    </row>
    <row r="52" spans="1:18" x14ac:dyDescent="0.3">
      <c r="A52" s="13"/>
      <c r="B52" s="267" t="s">
        <v>251</v>
      </c>
      <c r="C52" s="205"/>
      <c r="D52" s="206"/>
      <c r="E52" s="170" t="str">
        <f>E47</f>
        <v>tis. Kč</v>
      </c>
      <c r="F52" s="603">
        <f>INDEX(G41:P41,MATCH($E$17,G40:P40))</f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8" x14ac:dyDescent="0.3">
      <c r="A53" s="161"/>
      <c r="B53" s="268" t="s">
        <v>252</v>
      </c>
      <c r="C53" s="197"/>
      <c r="D53" s="198"/>
      <c r="E53" s="213" t="str">
        <f>E48</f>
        <v>tis. Kč</v>
      </c>
      <c r="F53" s="604">
        <f>INDEX(G42:P42,MATCH($E$17,G40:P40))</f>
        <v>0</v>
      </c>
      <c r="G53" s="2"/>
      <c r="H53" s="85"/>
      <c r="I53" s="187"/>
      <c r="J53" s="187"/>
      <c r="K53" s="187"/>
      <c r="L53" s="187"/>
      <c r="M53" s="187"/>
      <c r="N53" s="187"/>
      <c r="O53" s="187"/>
      <c r="P53" s="187"/>
      <c r="Q53" s="281"/>
      <c r="R53" s="281"/>
    </row>
    <row r="54" spans="1:18" ht="15" thickBot="1" x14ac:dyDescent="0.35">
      <c r="A54" s="161"/>
      <c r="B54" s="210" t="s">
        <v>253</v>
      </c>
      <c r="C54" s="193"/>
      <c r="D54" s="199"/>
      <c r="E54" s="199" t="str">
        <f>E49</f>
        <v>tis. Kč</v>
      </c>
      <c r="F54" s="602">
        <f>SUM(F52:F53)</f>
        <v>0</v>
      </c>
      <c r="G54" s="2"/>
      <c r="H54" s="85"/>
      <c r="I54" s="187"/>
      <c r="J54" s="187"/>
      <c r="K54" s="187"/>
      <c r="L54" s="187"/>
      <c r="M54" s="187"/>
      <c r="N54" s="187"/>
      <c r="O54" s="187"/>
      <c r="P54" s="187"/>
      <c r="Q54" s="281"/>
      <c r="R54" s="281"/>
    </row>
    <row r="55" spans="1:18" x14ac:dyDescent="0.3">
      <c r="A55" s="2"/>
      <c r="B55" s="2"/>
      <c r="C55" s="2"/>
      <c r="D55" s="162"/>
      <c r="E55" s="16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8" s="73" customFormat="1" ht="15" hidden="1" customHeight="1" x14ac:dyDescent="0.3">
      <c r="D56" s="214"/>
      <c r="E56" s="214"/>
      <c r="G56" s="163"/>
      <c r="H56" s="163"/>
      <c r="I56" s="163"/>
      <c r="J56" s="163"/>
      <c r="K56" s="163"/>
      <c r="L56" s="163"/>
      <c r="M56" s="163"/>
      <c r="N56" s="163"/>
      <c r="O56" s="215"/>
      <c r="P56" s="215"/>
      <c r="Q56" s="16"/>
      <c r="R56" s="16"/>
    </row>
    <row r="57" spans="1:18" s="73" customFormat="1" ht="15" hidden="1" customHeight="1" x14ac:dyDescent="0.3">
      <c r="D57" s="214"/>
      <c r="E57" s="214"/>
      <c r="G57" s="2"/>
      <c r="H57" s="2"/>
      <c r="I57" s="2"/>
      <c r="J57" s="2"/>
      <c r="K57" s="2"/>
      <c r="L57" s="2"/>
      <c r="M57" s="2"/>
      <c r="N57" s="2"/>
      <c r="Q57" s="16"/>
      <c r="R57" s="16"/>
    </row>
    <row r="58" spans="1:18" s="73" customFormat="1" ht="15" hidden="1" customHeight="1" x14ac:dyDescent="0.3">
      <c r="D58" s="214"/>
      <c r="E58" s="214"/>
      <c r="G58" s="2"/>
      <c r="H58" s="2"/>
      <c r="I58" s="2"/>
      <c r="J58" s="2"/>
      <c r="K58" s="2"/>
      <c r="L58" s="2"/>
      <c r="M58" s="2"/>
      <c r="N58" s="2"/>
      <c r="Q58" s="16"/>
      <c r="R58" s="16"/>
    </row>
    <row r="59" spans="1:18" ht="15" hidden="1" customHeight="1" x14ac:dyDescent="0.3">
      <c r="A59" s="2"/>
      <c r="B59" s="2"/>
      <c r="C59" s="2"/>
      <c r="D59" s="162"/>
      <c r="E59" s="162"/>
      <c r="F59" s="2"/>
      <c r="G59" s="2"/>
      <c r="H59" s="2"/>
      <c r="I59" s="2"/>
      <c r="J59" s="216"/>
      <c r="K59" s="2"/>
      <c r="L59" s="2"/>
      <c r="M59" s="2"/>
      <c r="N59" s="2"/>
      <c r="O59" s="2"/>
      <c r="P59" s="2"/>
    </row>
    <row r="60" spans="1:18" ht="15" hidden="1" customHeight="1" x14ac:dyDescent="0.3">
      <c r="A60" s="2"/>
      <c r="B60" s="2"/>
      <c r="C60" s="2"/>
      <c r="D60" s="162"/>
      <c r="E60" s="162"/>
      <c r="F60" s="2"/>
      <c r="G60" s="2"/>
      <c r="H60" s="2"/>
      <c r="I60" s="2"/>
      <c r="J60" s="216"/>
      <c r="K60" s="2"/>
      <c r="L60" s="2"/>
      <c r="M60" s="2"/>
      <c r="N60" s="2"/>
      <c r="O60" s="2"/>
      <c r="P60" s="2"/>
    </row>
    <row r="61" spans="1:18" ht="15" hidden="1" customHeight="1" x14ac:dyDescent="0.3">
      <c r="A61" s="2"/>
      <c r="B61" s="2"/>
      <c r="C61" s="2"/>
      <c r="D61" s="162"/>
      <c r="E61" s="16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8" ht="15" hidden="1" customHeight="1" x14ac:dyDescent="0.3">
      <c r="A62" s="2"/>
      <c r="B62" s="2"/>
      <c r="C62" s="2"/>
      <c r="D62" s="162"/>
      <c r="E62" s="16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8" ht="15" hidden="1" customHeight="1" x14ac:dyDescent="0.3">
      <c r="A63" s="2"/>
      <c r="B63" s="2"/>
      <c r="C63" s="2"/>
      <c r="D63" s="162"/>
      <c r="E63" s="16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8" ht="15" hidden="1" customHeight="1" x14ac:dyDescent="0.3">
      <c r="A64" s="2"/>
      <c r="B64" s="2"/>
      <c r="C64" s="2"/>
      <c r="D64" s="162"/>
      <c r="E64" s="162"/>
      <c r="F64" s="2"/>
      <c r="G64" s="2"/>
      <c r="H64" s="2"/>
      <c r="I64" s="2"/>
      <c r="J64" s="216"/>
      <c r="K64" s="2"/>
      <c r="L64" s="2"/>
      <c r="M64" s="2"/>
      <c r="N64" s="2"/>
      <c r="O64" s="2"/>
      <c r="P64" s="2"/>
    </row>
    <row r="65" spans="1:16" ht="15" hidden="1" customHeight="1" x14ac:dyDescent="0.3">
      <c r="A65" s="2"/>
      <c r="B65" s="2"/>
      <c r="C65" s="2"/>
      <c r="D65" s="162"/>
      <c r="E65" s="162"/>
      <c r="F65" s="2"/>
      <c r="G65" s="2"/>
      <c r="H65" s="2"/>
      <c r="I65" s="2"/>
      <c r="J65" s="216"/>
      <c r="K65" s="2"/>
      <c r="L65" s="2"/>
      <c r="M65" s="2"/>
      <c r="N65" s="2"/>
      <c r="O65" s="2"/>
      <c r="P65" s="2"/>
    </row>
    <row r="66" spans="1:16" ht="15" hidden="1" customHeight="1" x14ac:dyDescent="0.3">
      <c r="A66" s="2"/>
      <c r="B66" s="2"/>
      <c r="C66" s="2"/>
      <c r="D66" s="162"/>
      <c r="E66" s="162"/>
      <c r="F66" s="2"/>
      <c r="G66" s="2"/>
      <c r="H66" s="2"/>
      <c r="I66" s="2"/>
      <c r="J66" s="216"/>
      <c r="K66" s="2"/>
      <c r="L66" s="2"/>
      <c r="M66" s="2"/>
      <c r="N66" s="2"/>
      <c r="O66" s="2"/>
      <c r="P66" s="2"/>
    </row>
    <row r="67" spans="1:16" ht="15" hidden="1" customHeight="1" x14ac:dyDescent="0.3">
      <c r="A67" s="2"/>
      <c r="B67" s="2"/>
      <c r="C67" s="2"/>
      <c r="D67" s="162"/>
      <c r="E67" s="162"/>
      <c r="F67" s="2"/>
      <c r="G67" s="2"/>
      <c r="H67" s="2"/>
      <c r="I67" s="2"/>
      <c r="J67" s="216"/>
      <c r="K67" s="2"/>
      <c r="L67" s="2"/>
      <c r="M67" s="2"/>
      <c r="N67" s="2"/>
      <c r="O67" s="2"/>
      <c r="P67" s="2"/>
    </row>
    <row r="68" spans="1:16" ht="15" hidden="1" customHeight="1" x14ac:dyDescent="0.3">
      <c r="A68" s="2"/>
      <c r="B68" s="2"/>
      <c r="C68" s="2"/>
      <c r="D68" s="162"/>
      <c r="E68" s="162"/>
      <c r="F68" s="2"/>
      <c r="G68" s="2"/>
      <c r="H68" s="2"/>
      <c r="I68" s="2"/>
      <c r="J68" s="216"/>
      <c r="K68" s="2"/>
      <c r="L68" s="2"/>
      <c r="M68" s="2"/>
      <c r="N68" s="2"/>
      <c r="O68" s="2"/>
      <c r="P68" s="2"/>
    </row>
    <row r="69" spans="1:16" ht="15" hidden="1" customHeight="1" x14ac:dyDescent="0.3">
      <c r="A69" s="2"/>
      <c r="B69" s="2"/>
      <c r="C69" s="2"/>
      <c r="D69" s="162"/>
      <c r="E69" s="162"/>
      <c r="F69" s="2"/>
      <c r="G69" s="2"/>
      <c r="H69" s="2"/>
      <c r="I69" s="2"/>
      <c r="J69" s="216"/>
      <c r="K69" s="2"/>
      <c r="L69" s="2"/>
      <c r="M69" s="2"/>
      <c r="N69" s="2"/>
      <c r="O69" s="2"/>
      <c r="P69" s="2"/>
    </row>
    <row r="70" spans="1:16" ht="15" hidden="1" customHeight="1" x14ac:dyDescent="0.3">
      <c r="A70" s="2"/>
      <c r="B70" s="2"/>
      <c r="C70" s="2"/>
      <c r="D70" s="162"/>
      <c r="E70" s="16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" hidden="1" customHeight="1" x14ac:dyDescent="0.3">
      <c r="A71" s="2"/>
      <c r="B71" s="2"/>
      <c r="C71" s="2"/>
      <c r="D71" s="162"/>
      <c r="E71" s="16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" hidden="1" customHeight="1" x14ac:dyDescent="0.3">
      <c r="A72" s="2"/>
      <c r="B72" s="2"/>
      <c r="C72" s="2"/>
      <c r="D72" s="162"/>
      <c r="E72" s="16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" hidden="1" customHeight="1" x14ac:dyDescent="0.3">
      <c r="A73" s="2"/>
      <c r="B73" s="2"/>
      <c r="C73" s="2"/>
      <c r="D73" s="162"/>
      <c r="E73" s="16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" hidden="1" customHeight="1" x14ac:dyDescent="0.3">
      <c r="A74" s="2"/>
      <c r="B74" s="2"/>
      <c r="C74" s="2"/>
      <c r="D74" s="162"/>
      <c r="E74" s="16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" hidden="1" customHeight="1" x14ac:dyDescent="0.3">
      <c r="A75" s="2"/>
      <c r="B75" s="2"/>
      <c r="C75" s="2"/>
      <c r="D75" s="162"/>
      <c r="E75" s="16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" hidden="1" customHeight="1" x14ac:dyDescent="0.3">
      <c r="A76" s="2"/>
      <c r="B76" s="2"/>
      <c r="C76" s="2"/>
      <c r="D76" s="162"/>
      <c r="E76" s="16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" hidden="1" customHeight="1" x14ac:dyDescent="0.3">
      <c r="A77" s="2"/>
      <c r="B77" s="2"/>
      <c r="C77" s="2"/>
      <c r="D77" s="162"/>
      <c r="E77" s="16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" hidden="1" customHeight="1" x14ac:dyDescent="0.3">
      <c r="A78" s="2"/>
      <c r="B78" s="2"/>
      <c r="C78" s="2"/>
      <c r="D78" s="162"/>
      <c r="E78" s="16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" hidden="1" customHeight="1" x14ac:dyDescent="0.3">
      <c r="A79" s="2"/>
      <c r="B79" s="2"/>
      <c r="C79" s="2"/>
      <c r="D79" s="162"/>
      <c r="E79" s="16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" hidden="1" customHeight="1" x14ac:dyDescent="0.3">
      <c r="A80" s="2"/>
      <c r="B80" s="2"/>
      <c r="C80" s="2"/>
      <c r="D80" s="162"/>
      <c r="E80" s="16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" hidden="1" customHeight="1" x14ac:dyDescent="0.3">
      <c r="A81" s="2"/>
      <c r="B81" s="2"/>
      <c r="C81" s="2"/>
      <c r="D81" s="162"/>
      <c r="E81" s="16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" hidden="1" customHeight="1" x14ac:dyDescent="0.3">
      <c r="A82" s="2"/>
      <c r="B82" s="2"/>
      <c r="C82" s="2"/>
      <c r="D82" s="162"/>
      <c r="E82" s="16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" hidden="1" customHeight="1" x14ac:dyDescent="0.3">
      <c r="A83" s="2"/>
      <c r="B83" s="2"/>
      <c r="C83" s="2"/>
      <c r="D83" s="162"/>
      <c r="E83" s="16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" hidden="1" customHeight="1" x14ac:dyDescent="0.3">
      <c r="A84" s="2"/>
      <c r="B84" s="2"/>
      <c r="C84" s="2"/>
      <c r="D84" s="162"/>
      <c r="E84" s="16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" hidden="1" customHeight="1" x14ac:dyDescent="0.3">
      <c r="A85" s="2"/>
      <c r="B85" s="2"/>
      <c r="C85" s="2"/>
      <c r="D85" s="162"/>
      <c r="E85" s="16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" hidden="1" customHeight="1" x14ac:dyDescent="0.3">
      <c r="A86" s="2"/>
      <c r="B86" s="2"/>
      <c r="C86" s="2"/>
      <c r="D86" s="162"/>
      <c r="E86" s="16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" hidden="1" customHeight="1" x14ac:dyDescent="0.3">
      <c r="A87" s="2"/>
      <c r="B87" s="2"/>
      <c r="C87" s="2"/>
      <c r="D87" s="162"/>
      <c r="E87" s="16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" hidden="1" customHeight="1" x14ac:dyDescent="0.3">
      <c r="A88" s="2"/>
      <c r="B88" s="2"/>
      <c r="C88" s="2"/>
      <c r="D88" s="162"/>
      <c r="E88" s="16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" hidden="1" customHeight="1" x14ac:dyDescent="0.3">
      <c r="A89" s="2"/>
      <c r="B89" s="2"/>
      <c r="C89" s="2"/>
      <c r="D89" s="162"/>
      <c r="E89" s="16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" hidden="1" customHeight="1" x14ac:dyDescent="0.3">
      <c r="A90" s="2"/>
      <c r="B90" s="2"/>
      <c r="C90" s="2"/>
      <c r="D90" s="162"/>
      <c r="E90" s="16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" hidden="1" customHeight="1" x14ac:dyDescent="0.3">
      <c r="A91" s="2"/>
      <c r="B91" s="2"/>
      <c r="C91" s="2"/>
      <c r="D91" s="162"/>
      <c r="E91" s="16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" hidden="1" customHeight="1" x14ac:dyDescent="0.3">
      <c r="A92" s="2"/>
      <c r="B92" s="2"/>
      <c r="C92" s="2"/>
      <c r="D92" s="162"/>
      <c r="E92" s="16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" hidden="1" customHeight="1" x14ac:dyDescent="0.3">
      <c r="A93" s="2"/>
      <c r="B93" s="2"/>
      <c r="C93" s="2"/>
      <c r="D93" s="162"/>
      <c r="E93" s="16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" hidden="1" customHeight="1" x14ac:dyDescent="0.3">
      <c r="A94" s="2"/>
      <c r="B94" s="2"/>
      <c r="C94" s="2"/>
      <c r="D94" s="162"/>
      <c r="E94" s="16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" hidden="1" customHeight="1" x14ac:dyDescent="0.3">
      <c r="A95" s="2"/>
      <c r="B95" s="2"/>
      <c r="C95" s="2"/>
      <c r="D95" s="162"/>
      <c r="E95" s="16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" hidden="1" customHeight="1" x14ac:dyDescent="0.3">
      <c r="A96" s="2"/>
      <c r="B96" s="2"/>
      <c r="C96" s="2"/>
      <c r="D96" s="162"/>
      <c r="E96" s="16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" hidden="1" customHeight="1" x14ac:dyDescent="0.3">
      <c r="A97" s="2"/>
      <c r="B97" s="2"/>
      <c r="C97" s="2"/>
      <c r="D97" s="162"/>
      <c r="E97" s="16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" hidden="1" customHeight="1" x14ac:dyDescent="0.3">
      <c r="A98" s="2"/>
      <c r="B98" s="2"/>
      <c r="C98" s="2"/>
      <c r="D98" s="162"/>
      <c r="E98" s="16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" hidden="1" customHeight="1" x14ac:dyDescent="0.3">
      <c r="A99" s="2"/>
      <c r="B99" s="2"/>
      <c r="C99" s="2"/>
      <c r="D99" s="162"/>
      <c r="E99" s="16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" hidden="1" customHeight="1" x14ac:dyDescent="0.3">
      <c r="A100" s="2"/>
      <c r="B100" s="2"/>
      <c r="C100" s="2"/>
      <c r="D100" s="162"/>
      <c r="E100" s="16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" hidden="1" customHeight="1" x14ac:dyDescent="0.3">
      <c r="A101" s="2"/>
      <c r="B101" s="2"/>
      <c r="C101" s="2"/>
      <c r="D101" s="162"/>
      <c r="E101" s="16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" hidden="1" customHeight="1" x14ac:dyDescent="0.3">
      <c r="A102" s="2"/>
      <c r="B102" s="2"/>
      <c r="C102" s="2"/>
      <c r="D102" s="162"/>
      <c r="E102" s="16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" hidden="1" customHeight="1" x14ac:dyDescent="0.3">
      <c r="A103" s="2"/>
      <c r="B103" s="2"/>
      <c r="C103" s="2"/>
      <c r="D103" s="162"/>
      <c r="E103" s="16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" hidden="1" customHeight="1" x14ac:dyDescent="0.3">
      <c r="A104" s="2"/>
      <c r="B104" s="2"/>
      <c r="C104" s="2"/>
      <c r="D104" s="162"/>
      <c r="E104" s="16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" hidden="1" customHeight="1" x14ac:dyDescent="0.3">
      <c r="A105" s="2"/>
      <c r="B105" s="2"/>
      <c r="C105" s="2"/>
      <c r="D105" s="162"/>
      <c r="E105" s="16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" hidden="1" customHeight="1" x14ac:dyDescent="0.3">
      <c r="A106" s="2"/>
      <c r="B106" s="2"/>
      <c r="C106" s="2"/>
      <c r="D106" s="162"/>
      <c r="E106" s="16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" hidden="1" customHeight="1" x14ac:dyDescent="0.3">
      <c r="A107" s="2"/>
      <c r="B107" s="2"/>
      <c r="C107" s="2"/>
      <c r="D107" s="162"/>
      <c r="E107" s="16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" hidden="1" customHeight="1" x14ac:dyDescent="0.3">
      <c r="A108" s="2"/>
      <c r="B108" s="2"/>
      <c r="C108" s="2"/>
      <c r="D108" s="162"/>
      <c r="E108" s="16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" hidden="1" customHeight="1" x14ac:dyDescent="0.3">
      <c r="A109" s="2"/>
      <c r="B109" s="2"/>
      <c r="C109" s="2"/>
      <c r="D109" s="162"/>
      <c r="E109" s="16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" hidden="1" customHeight="1" x14ac:dyDescent="0.3">
      <c r="A110" s="2"/>
      <c r="B110" s="2"/>
      <c r="C110" s="2"/>
      <c r="D110" s="162"/>
      <c r="E110" s="16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5" hidden="1" customHeight="1" x14ac:dyDescent="0.3">
      <c r="A111" s="2"/>
      <c r="B111" s="2"/>
      <c r="C111" s="2"/>
      <c r="D111" s="162"/>
      <c r="E111" s="16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" hidden="1" customHeight="1" x14ac:dyDescent="0.3">
      <c r="A112" s="2"/>
      <c r="B112" s="2"/>
      <c r="C112" s="2"/>
      <c r="D112" s="162"/>
      <c r="E112" s="16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" hidden="1" customHeight="1" x14ac:dyDescent="0.3">
      <c r="A113" s="2"/>
      <c r="B113" s="2"/>
      <c r="C113" s="2"/>
      <c r="D113" s="162"/>
      <c r="E113" s="16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" hidden="1" customHeight="1" x14ac:dyDescent="0.3">
      <c r="A114" s="2"/>
      <c r="B114" s="2"/>
      <c r="C114" s="2"/>
      <c r="D114" s="162"/>
      <c r="E114" s="16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" hidden="1" customHeight="1" x14ac:dyDescent="0.3">
      <c r="A115" s="2"/>
      <c r="B115" s="2"/>
      <c r="C115" s="2"/>
      <c r="D115" s="162"/>
      <c r="E115" s="16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" hidden="1" customHeight="1" x14ac:dyDescent="0.3">
      <c r="A116" s="2"/>
      <c r="B116" s="2"/>
      <c r="C116" s="2"/>
      <c r="D116" s="162"/>
      <c r="E116" s="16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" hidden="1" customHeight="1" x14ac:dyDescent="0.3">
      <c r="A117" s="2"/>
      <c r="B117" s="2"/>
      <c r="C117" s="2"/>
      <c r="D117" s="162"/>
      <c r="E117" s="16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" hidden="1" customHeight="1" x14ac:dyDescent="0.3">
      <c r="A118" s="2"/>
      <c r="B118" s="2"/>
      <c r="C118" s="2"/>
      <c r="D118" s="162"/>
      <c r="E118" s="16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" hidden="1" customHeight="1" x14ac:dyDescent="0.3">
      <c r="A119" s="2"/>
      <c r="B119" s="2"/>
      <c r="C119" s="2"/>
      <c r="D119" s="162"/>
      <c r="E119" s="16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" hidden="1" customHeight="1" x14ac:dyDescent="0.3">
      <c r="A120" s="2"/>
      <c r="B120" s="2"/>
      <c r="C120" s="2"/>
      <c r="D120" s="162"/>
      <c r="E120" s="16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" hidden="1" customHeight="1" x14ac:dyDescent="0.3">
      <c r="A121" s="2"/>
      <c r="B121" s="2"/>
      <c r="C121" s="2"/>
      <c r="D121" s="162"/>
      <c r="E121" s="16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" hidden="1" customHeight="1" x14ac:dyDescent="0.3">
      <c r="A122" s="2"/>
      <c r="B122" s="2"/>
      <c r="C122" s="2"/>
      <c r="D122" s="162"/>
      <c r="E122" s="16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" hidden="1" customHeight="1" x14ac:dyDescent="0.3">
      <c r="A123" s="2"/>
      <c r="B123" s="2"/>
      <c r="C123" s="2"/>
      <c r="D123" s="162"/>
      <c r="E123" s="16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" hidden="1" customHeight="1" x14ac:dyDescent="0.3">
      <c r="A124" s="2"/>
      <c r="B124" s="2"/>
      <c r="C124" s="2"/>
      <c r="D124" s="162"/>
      <c r="E124" s="16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idden="1" x14ac:dyDescent="0.3"/>
    <row r="126" spans="1:16" hidden="1" x14ac:dyDescent="0.3"/>
    <row r="127" spans="1:16" hidden="1" x14ac:dyDescent="0.3"/>
  </sheetData>
  <sheetProtection password="9CCD" sheet="1" objects="1" scenarios="1"/>
  <conditionalFormatting sqref="G26:G28 H26:P27">
    <cfRule type="containsErrors" dxfId="19" priority="26">
      <formula>ISERROR(G26)</formula>
    </cfRule>
  </conditionalFormatting>
  <conditionalFormatting sqref="G31:G34 H31:P32">
    <cfRule type="containsErrors" dxfId="18" priority="27">
      <formula>ISERROR(G31)</formula>
    </cfRule>
  </conditionalFormatting>
  <conditionalFormatting sqref="H33:P34">
    <cfRule type="containsErrors" dxfId="17" priority="22">
      <formula>ISERROR(H33)</formula>
    </cfRule>
  </conditionalFormatting>
  <conditionalFormatting sqref="H28:P28">
    <cfRule type="containsErrors" dxfId="16" priority="14">
      <formula>ISERROR(H28)</formula>
    </cfRule>
  </conditionalFormatting>
  <conditionalFormatting sqref="F52">
    <cfRule type="cellIs" dxfId="15" priority="12" operator="lessThan">
      <formula>(INDEX($G$31:$P$31,MATCH($E$17,$G$25:$P$25)))</formula>
    </cfRule>
  </conditionalFormatting>
  <conditionalFormatting sqref="F53">
    <cfRule type="cellIs" dxfId="14" priority="11" operator="lessThan">
      <formula>(INDEX($G$32:$P$32,MATCH($E$17,$G$25:$P$25)))</formula>
    </cfRule>
  </conditionalFormatting>
  <conditionalFormatting sqref="F54">
    <cfRule type="cellIs" dxfId="13" priority="10" operator="lessThan">
      <formula>(INDEX($G$33:$P$33,MATCH($E$17,$G$25:$P$25)))</formula>
    </cfRule>
  </conditionalFormatting>
  <conditionalFormatting sqref="F47:F48">
    <cfRule type="containsErrors" dxfId="12" priority="28">
      <formula>ISERROR(F47)</formula>
    </cfRule>
  </conditionalFormatting>
  <conditionalFormatting sqref="F49">
    <cfRule type="containsErrors" dxfId="11" priority="8">
      <formula>ISERROR(F49)</formula>
    </cfRule>
  </conditionalFormatting>
  <conditionalFormatting sqref="F52:F54">
    <cfRule type="containsErrors" dxfId="10" priority="7">
      <formula>ISERROR(F52)</formula>
    </cfRule>
  </conditionalFormatting>
  <conditionalFormatting sqref="G36:P37">
    <cfRule type="containsErrors" dxfId="9" priority="6">
      <formula>ISERROR(G36)</formula>
    </cfRule>
  </conditionalFormatting>
  <conditionalFormatting sqref="G41:P42">
    <cfRule type="containsErrors" dxfId="8" priority="5">
      <formula>ISERROR(G41)</formula>
    </cfRule>
  </conditionalFormatting>
  <pageMargins left="0.23622047244094491" right="0.23622047244094491" top="0.74803149606299213" bottom="0.74803149606299213" header="0.31496062992125984" footer="0.31496062992125984"/>
  <pageSetup paperSize="9" scale="41" pageOrder="overThenDown" orientation="landscape" r:id="rId1"/>
  <headerFooter>
    <oddFooter>&amp;CList "Vystupy pro SFZP"&amp;RNástroj Udržitelnost v2.0</oddFooter>
  </headerFooter>
  <colBreaks count="1" manualBreakCount="1">
    <brk id="9" max="54" man="1"/>
  </colBreaks>
  <ignoredErrors>
    <ignoredError sqref="F47:F49 G28:P28 G33:P33 G26:P26 G27 H27:P27 G32:P32 G31:P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92DFC3F-3BF3-4D08-AB26-8EE7CCBCAB88}">
            <xm:f>Info!$C$23="Odpadní voda"</xm:f>
            <x14:dxf>
              <fill>
                <patternFill>
                  <bgColor theme="0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expression" priority="1" id="{C1F01AB7-F48C-4307-97B2-2C33CC7A42F7}">
            <xm:f>Info!$C$23="Pitná voda"</xm:f>
            <x14:dxf>
              <fill>
                <patternFill>
                  <bgColor theme="0"/>
                </patternFill>
              </fill>
            </x14:dxf>
          </x14:cfRule>
          <xm:sqref>F48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"/>
  <sheetViews>
    <sheetView zoomScale="70" zoomScaleNormal="70" workbookViewId="0">
      <selection activeCell="E5" sqref="E5"/>
    </sheetView>
  </sheetViews>
  <sheetFormatPr defaultColWidth="0" defaultRowHeight="14.4" zeroHeight="1" x14ac:dyDescent="0.3"/>
  <cols>
    <col min="1" max="1" width="5.88671875" style="510" customWidth="1"/>
    <col min="2" max="2" width="5.6640625" style="510" customWidth="1"/>
    <col min="3" max="3" width="33.6640625" style="510" customWidth="1"/>
    <col min="4" max="11" width="15.6640625" style="510" customWidth="1"/>
    <col min="12" max="12" width="15.6640625" style="339" customWidth="1"/>
    <col min="13" max="14" width="15.6640625" style="350" customWidth="1"/>
    <col min="15" max="15" width="16.6640625" style="511" customWidth="1"/>
    <col min="16" max="16" width="9.109375" style="350" customWidth="1"/>
    <col min="17" max="19" width="0" style="350" hidden="1" customWidth="1"/>
    <col min="20" max="16384" width="9.109375" style="350" hidden="1"/>
  </cols>
  <sheetData>
    <row r="1" spans="1:19" s="339" customFormat="1" ht="18" x14ac:dyDescent="0.35">
      <c r="A1" s="334"/>
      <c r="B1" s="335" t="s">
        <v>303</v>
      </c>
      <c r="C1" s="336"/>
      <c r="D1" s="336"/>
      <c r="E1" s="336"/>
      <c r="F1" s="336"/>
      <c r="G1" s="336"/>
      <c r="H1" s="336"/>
      <c r="I1" s="336"/>
      <c r="J1" s="336"/>
      <c r="K1" s="336"/>
      <c r="L1" s="337"/>
      <c r="M1" s="338"/>
      <c r="N1" s="338"/>
      <c r="O1" s="338"/>
    </row>
    <row r="2" spans="1:19" s="339" customFormat="1" ht="18" x14ac:dyDescent="0.35">
      <c r="A2" s="334"/>
      <c r="B2" s="340"/>
      <c r="C2" s="341"/>
      <c r="D2" s="341"/>
      <c r="E2" s="341"/>
      <c r="F2" s="341"/>
      <c r="G2" s="342"/>
      <c r="H2" s="341"/>
      <c r="I2" s="341"/>
      <c r="J2" s="341"/>
      <c r="K2" s="341"/>
      <c r="L2" s="342"/>
    </row>
    <row r="3" spans="1:19" s="339" customFormat="1" x14ac:dyDescent="0.3">
      <c r="A3" s="343"/>
      <c r="B3" s="344" t="s">
        <v>239</v>
      </c>
      <c r="C3" s="334"/>
      <c r="D3" s="334"/>
      <c r="E3" s="345">
        <f>Info!J19</f>
        <v>1</v>
      </c>
      <c r="F3" s="343"/>
      <c r="G3" s="343"/>
      <c r="H3" s="343"/>
      <c r="I3" s="343"/>
      <c r="J3" s="343"/>
      <c r="K3" s="343"/>
    </row>
    <row r="4" spans="1:19" s="339" customFormat="1" x14ac:dyDescent="0.3">
      <c r="A4" s="343"/>
      <c r="B4" s="346" t="s">
        <v>176</v>
      </c>
      <c r="C4" s="347"/>
      <c r="D4" s="347"/>
      <c r="E4" s="348">
        <f>IF($C$8=0,"-",Info!$C$9)</f>
        <v>0</v>
      </c>
      <c r="F4" s="347"/>
      <c r="G4" s="349"/>
      <c r="H4" s="343"/>
      <c r="I4" s="343"/>
      <c r="J4" s="343"/>
      <c r="K4" s="343"/>
    </row>
    <row r="5" spans="1:19" s="339" customFormat="1" x14ac:dyDescent="0.3">
      <c r="A5" s="343"/>
      <c r="B5" s="334" t="s">
        <v>276</v>
      </c>
      <c r="C5" s="343"/>
      <c r="D5" s="343"/>
      <c r="E5" s="509"/>
      <c r="F5" s="343"/>
      <c r="G5" s="343"/>
      <c r="H5" s="343"/>
      <c r="I5" s="343"/>
      <c r="J5" s="343"/>
      <c r="K5" s="343"/>
    </row>
    <row r="6" spans="1:19" x14ac:dyDescent="0.3">
      <c r="A6" s="343"/>
      <c r="B6" s="343"/>
      <c r="C6" s="343"/>
      <c r="D6" s="343"/>
      <c r="E6" s="343"/>
      <c r="F6" s="343"/>
      <c r="G6" s="343"/>
      <c r="H6" s="343"/>
      <c r="I6" s="343"/>
      <c r="J6" s="343"/>
      <c r="K6" s="343"/>
      <c r="O6" s="350"/>
    </row>
    <row r="7" spans="1:19" ht="15" thickBot="1" x14ac:dyDescent="0.35">
      <c r="A7" s="343"/>
      <c r="B7" s="334"/>
      <c r="C7" s="343"/>
      <c r="D7" s="343"/>
      <c r="E7" s="343"/>
      <c r="F7" s="343"/>
      <c r="G7" s="350"/>
      <c r="H7" s="343"/>
      <c r="I7" s="343"/>
      <c r="J7" s="343"/>
      <c r="K7" s="343"/>
      <c r="O7" s="350"/>
      <c r="S7" s="349"/>
    </row>
    <row r="8" spans="1:19" ht="14.4" customHeight="1" x14ac:dyDescent="0.3">
      <c r="A8" s="343"/>
      <c r="B8" s="684" t="s">
        <v>286</v>
      </c>
      <c r="C8" s="687" t="s">
        <v>235</v>
      </c>
      <c r="D8" s="677" t="s">
        <v>238</v>
      </c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5" t="s">
        <v>283</v>
      </c>
    </row>
    <row r="9" spans="1:19" x14ac:dyDescent="0.3">
      <c r="A9" s="343"/>
      <c r="B9" s="685"/>
      <c r="C9" s="688"/>
      <c r="D9" s="679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76"/>
    </row>
    <row r="10" spans="1:19" x14ac:dyDescent="0.3">
      <c r="A10" s="343"/>
      <c r="B10" s="685"/>
      <c r="C10" s="688"/>
      <c r="D10" s="681" t="s">
        <v>37</v>
      </c>
      <c r="E10" s="694">
        <f>'Vystupy pro SFZP'!G25</f>
        <v>1</v>
      </c>
      <c r="F10" s="694">
        <f>E10+1</f>
        <v>2</v>
      </c>
      <c r="G10" s="694">
        <f>F10+1</f>
        <v>3</v>
      </c>
      <c r="H10" s="694">
        <f>G10+1</f>
        <v>4</v>
      </c>
      <c r="I10" s="694">
        <f>H10+1</f>
        <v>5</v>
      </c>
      <c r="J10" s="692">
        <f>I10+1</f>
        <v>6</v>
      </c>
      <c r="K10" s="692">
        <f t="shared" ref="K10:N10" si="0">J10+1</f>
        <v>7</v>
      </c>
      <c r="L10" s="692">
        <f t="shared" si="0"/>
        <v>8</v>
      </c>
      <c r="M10" s="692">
        <f t="shared" si="0"/>
        <v>9</v>
      </c>
      <c r="N10" s="690">
        <f t="shared" si="0"/>
        <v>10</v>
      </c>
      <c r="O10" s="676"/>
    </row>
    <row r="11" spans="1:19" x14ac:dyDescent="0.3">
      <c r="A11" s="343"/>
      <c r="B11" s="685"/>
      <c r="C11" s="688"/>
      <c r="D11" s="682"/>
      <c r="E11" s="694"/>
      <c r="F11" s="694"/>
      <c r="G11" s="694"/>
      <c r="H11" s="694"/>
      <c r="I11" s="694"/>
      <c r="J11" s="692"/>
      <c r="K11" s="692"/>
      <c r="L11" s="692"/>
      <c r="M11" s="692"/>
      <c r="N11" s="690"/>
      <c r="O11" s="676"/>
    </row>
    <row r="12" spans="1:19" ht="15" thickBot="1" x14ac:dyDescent="0.35">
      <c r="A12" s="343"/>
      <c r="B12" s="686"/>
      <c r="C12" s="689"/>
      <c r="D12" s="683"/>
      <c r="E12" s="695"/>
      <c r="F12" s="695"/>
      <c r="G12" s="695"/>
      <c r="H12" s="695"/>
      <c r="I12" s="695"/>
      <c r="J12" s="693"/>
      <c r="K12" s="693"/>
      <c r="L12" s="693"/>
      <c r="M12" s="693"/>
      <c r="N12" s="691"/>
      <c r="O12" s="676"/>
    </row>
    <row r="13" spans="1:19" ht="15" thickBot="1" x14ac:dyDescent="0.35">
      <c r="A13" s="343"/>
      <c r="B13" s="351">
        <v>1</v>
      </c>
      <c r="C13" s="352">
        <f>B13+1</f>
        <v>2</v>
      </c>
      <c r="D13" s="353">
        <f t="shared" ref="D13:N13" si="1">C13+1</f>
        <v>3</v>
      </c>
      <c r="E13" s="352">
        <f t="shared" si="1"/>
        <v>4</v>
      </c>
      <c r="F13" s="352">
        <f t="shared" si="1"/>
        <v>5</v>
      </c>
      <c r="G13" s="352">
        <f t="shared" si="1"/>
        <v>6</v>
      </c>
      <c r="H13" s="352">
        <f t="shared" si="1"/>
        <v>7</v>
      </c>
      <c r="I13" s="352">
        <f t="shared" si="1"/>
        <v>8</v>
      </c>
      <c r="J13" s="352">
        <f t="shared" si="1"/>
        <v>9</v>
      </c>
      <c r="K13" s="352">
        <f t="shared" si="1"/>
        <v>10</v>
      </c>
      <c r="L13" s="352">
        <f t="shared" si="1"/>
        <v>11</v>
      </c>
      <c r="M13" s="352">
        <f t="shared" si="1"/>
        <v>12</v>
      </c>
      <c r="N13" s="354">
        <f t="shared" si="1"/>
        <v>13</v>
      </c>
      <c r="O13" s="355">
        <f>N13+1</f>
        <v>14</v>
      </c>
    </row>
    <row r="14" spans="1:19" s="363" customFormat="1" x14ac:dyDescent="0.3">
      <c r="A14" s="334"/>
      <c r="B14" s="356" t="s">
        <v>181</v>
      </c>
      <c r="C14" s="357" t="s">
        <v>236</v>
      </c>
      <c r="D14" s="358" t="s">
        <v>28</v>
      </c>
      <c r="E14" s="605">
        <f>'Vystupy pro SFZP'!G36</f>
        <v>0</v>
      </c>
      <c r="F14" s="606">
        <f>'Vystupy pro SFZP'!H36</f>
        <v>0</v>
      </c>
      <c r="G14" s="606">
        <f>'Vystupy pro SFZP'!I36</f>
        <v>0</v>
      </c>
      <c r="H14" s="606">
        <f>'Vystupy pro SFZP'!J36</f>
        <v>0</v>
      </c>
      <c r="I14" s="606">
        <f>'Vystupy pro SFZP'!K36</f>
        <v>0</v>
      </c>
      <c r="J14" s="606">
        <f>'Vystupy pro SFZP'!L36</f>
        <v>0</v>
      </c>
      <c r="K14" s="606">
        <f>'Vystupy pro SFZP'!M36</f>
        <v>0</v>
      </c>
      <c r="L14" s="606">
        <f>'Vystupy pro SFZP'!N36</f>
        <v>0</v>
      </c>
      <c r="M14" s="606">
        <f>'Vystupy pro SFZP'!O36</f>
        <v>0</v>
      </c>
      <c r="N14" s="607">
        <f>'Vystupy pro SFZP'!P36</f>
        <v>0</v>
      </c>
      <c r="O14" s="608">
        <f>SUM(E14:N14)</f>
        <v>0</v>
      </c>
      <c r="P14" s="359"/>
    </row>
    <row r="15" spans="1:19" s="363" customFormat="1" ht="15" thickBot="1" x14ac:dyDescent="0.35">
      <c r="A15" s="334"/>
      <c r="B15" s="360" t="s">
        <v>182</v>
      </c>
      <c r="C15" s="361" t="s">
        <v>237</v>
      </c>
      <c r="D15" s="362" t="s">
        <v>28</v>
      </c>
      <c r="E15" s="609">
        <f>'Vystupy pro SFZP'!G37</f>
        <v>0</v>
      </c>
      <c r="F15" s="609">
        <f>'Vystupy pro SFZP'!H37</f>
        <v>0</v>
      </c>
      <c r="G15" s="609">
        <f>'Vystupy pro SFZP'!I37</f>
        <v>0</v>
      </c>
      <c r="H15" s="609">
        <f>'Vystupy pro SFZP'!J37</f>
        <v>0</v>
      </c>
      <c r="I15" s="609">
        <f>'Vystupy pro SFZP'!K37</f>
        <v>0</v>
      </c>
      <c r="J15" s="609">
        <f>'Vystupy pro SFZP'!L37</f>
        <v>0</v>
      </c>
      <c r="K15" s="609">
        <f>'Vystupy pro SFZP'!M37</f>
        <v>0</v>
      </c>
      <c r="L15" s="609">
        <f>'Vystupy pro SFZP'!N37</f>
        <v>0</v>
      </c>
      <c r="M15" s="609">
        <f>'Vystupy pro SFZP'!O37</f>
        <v>0</v>
      </c>
      <c r="N15" s="610">
        <f>'Vystupy pro SFZP'!P37</f>
        <v>0</v>
      </c>
      <c r="O15" s="611">
        <f>SUM(E15:N15)</f>
        <v>0</v>
      </c>
    </row>
    <row r="16" spans="1:19" s="363" customFormat="1" ht="15" thickBot="1" x14ac:dyDescent="0.35">
      <c r="A16" s="334"/>
      <c r="B16" s="364" t="s">
        <v>183</v>
      </c>
      <c r="C16" s="365" t="s">
        <v>178</v>
      </c>
      <c r="D16" s="366" t="s">
        <v>28</v>
      </c>
      <c r="E16" s="612">
        <f>E14+E15</f>
        <v>0</v>
      </c>
      <c r="F16" s="612">
        <f t="shared" ref="F16:J16" si="2">F14+F15</f>
        <v>0</v>
      </c>
      <c r="G16" s="612">
        <f t="shared" si="2"/>
        <v>0</v>
      </c>
      <c r="H16" s="612">
        <f t="shared" si="2"/>
        <v>0</v>
      </c>
      <c r="I16" s="612">
        <f t="shared" si="2"/>
        <v>0</v>
      </c>
      <c r="J16" s="612">
        <f t="shared" si="2"/>
        <v>0</v>
      </c>
      <c r="K16" s="612">
        <f t="shared" ref="K16:N16" si="3">K14+K15</f>
        <v>0</v>
      </c>
      <c r="L16" s="612">
        <f t="shared" si="3"/>
        <v>0</v>
      </c>
      <c r="M16" s="612">
        <f t="shared" si="3"/>
        <v>0</v>
      </c>
      <c r="N16" s="613">
        <f t="shared" si="3"/>
        <v>0</v>
      </c>
      <c r="O16" s="614">
        <f>SUM(E16:N16)</f>
        <v>0</v>
      </c>
    </row>
    <row r="17" spans="1:15" x14ac:dyDescent="0.3">
      <c r="A17" s="343"/>
      <c r="B17" s="343"/>
      <c r="C17" s="343"/>
      <c r="D17" s="343"/>
      <c r="E17" s="347"/>
      <c r="F17" s="343"/>
      <c r="G17" s="343"/>
      <c r="H17" s="343"/>
      <c r="I17" s="343"/>
      <c r="J17" s="343"/>
      <c r="K17" s="343"/>
      <c r="O17" s="350"/>
    </row>
    <row r="18" spans="1:15" x14ac:dyDescent="0.3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O18" s="350"/>
    </row>
    <row r="19" spans="1:15" x14ac:dyDescent="0.3">
      <c r="A19" s="343"/>
      <c r="B19" s="350"/>
      <c r="C19" s="343"/>
      <c r="D19" s="343"/>
      <c r="E19" s="343"/>
      <c r="F19" s="343"/>
      <c r="G19" s="343"/>
      <c r="H19" s="343"/>
      <c r="I19" s="343"/>
      <c r="J19" s="343"/>
      <c r="K19" s="343"/>
      <c r="O19" s="350"/>
    </row>
    <row r="20" spans="1:15" x14ac:dyDescent="0.3">
      <c r="A20" s="343"/>
      <c r="B20" s="343" t="s">
        <v>177</v>
      </c>
      <c r="C20" s="343"/>
      <c r="D20" s="343"/>
      <c r="E20" s="343"/>
      <c r="F20" s="343"/>
      <c r="G20" s="343"/>
      <c r="H20" s="343"/>
      <c r="I20" s="343"/>
      <c r="J20" s="343"/>
      <c r="K20" s="343"/>
      <c r="O20" s="350"/>
    </row>
    <row r="21" spans="1:15" x14ac:dyDescent="0.3">
      <c r="A21" s="343"/>
      <c r="B21" s="346" t="s">
        <v>234</v>
      </c>
      <c r="C21" s="343"/>
      <c r="D21" s="343"/>
      <c r="E21" s="343"/>
      <c r="F21" s="343"/>
      <c r="G21" s="343"/>
      <c r="H21" s="343"/>
      <c r="I21" s="343"/>
      <c r="J21" s="343"/>
      <c r="K21" s="343"/>
      <c r="O21" s="350"/>
    </row>
    <row r="22" spans="1:15" x14ac:dyDescent="0.3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O22" s="350"/>
    </row>
    <row r="23" spans="1:15" hidden="1" x14ac:dyDescent="0.3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O23" s="350"/>
    </row>
    <row r="24" spans="1:15" hidden="1" x14ac:dyDescent="0.3">
      <c r="A24" s="343"/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O24" s="350"/>
    </row>
    <row r="25" spans="1:15" hidden="1" x14ac:dyDescent="0.3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O25" s="350"/>
    </row>
    <row r="26" spans="1:15" hidden="1" x14ac:dyDescent="0.3">
      <c r="A26" s="343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O26" s="350"/>
    </row>
    <row r="27" spans="1:15" hidden="1" x14ac:dyDescent="0.3">
      <c r="A27" s="343"/>
      <c r="B27" s="343"/>
      <c r="C27" s="343"/>
      <c r="D27" s="343"/>
      <c r="E27" s="343"/>
      <c r="F27" s="343"/>
      <c r="G27" s="343"/>
      <c r="H27" s="343"/>
      <c r="I27" s="343"/>
      <c r="J27" s="343"/>
      <c r="K27" s="343"/>
      <c r="O27" s="350"/>
    </row>
    <row r="28" spans="1:15" hidden="1" x14ac:dyDescent="0.3">
      <c r="A28" s="343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O28" s="350"/>
    </row>
    <row r="29" spans="1:15" hidden="1" x14ac:dyDescent="0.3">
      <c r="A29" s="343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O29" s="350"/>
    </row>
    <row r="30" spans="1:15" hidden="1" x14ac:dyDescent="0.3">
      <c r="A30" s="343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O30" s="350"/>
    </row>
    <row r="31" spans="1:15" hidden="1" x14ac:dyDescent="0.3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O31" s="350"/>
    </row>
    <row r="32" spans="1:15" hidden="1" x14ac:dyDescent="0.3">
      <c r="A32" s="343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O32" s="350"/>
    </row>
    <row r="33" spans="1:15" hidden="1" x14ac:dyDescent="0.3">
      <c r="A33" s="343"/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O33" s="350"/>
    </row>
    <row r="34" spans="1:15" hidden="1" x14ac:dyDescent="0.3">
      <c r="A34" s="343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O34" s="350"/>
    </row>
    <row r="35" spans="1:15" hidden="1" x14ac:dyDescent="0.3">
      <c r="A35" s="343"/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O35" s="350"/>
    </row>
  </sheetData>
  <sheetProtection password="9CCD" sheet="1" objects="1" scenarios="1"/>
  <mergeCells count="15">
    <mergeCell ref="O8:O12"/>
    <mergeCell ref="D8:N9"/>
    <mergeCell ref="D10:D12"/>
    <mergeCell ref="B8:B12"/>
    <mergeCell ref="C8:C12"/>
    <mergeCell ref="N10:N12"/>
    <mergeCell ref="K10:K12"/>
    <mergeCell ref="L10:L12"/>
    <mergeCell ref="M10:M12"/>
    <mergeCell ref="F10:F12"/>
    <mergeCell ref="G10:G12"/>
    <mergeCell ref="H10:H12"/>
    <mergeCell ref="I10:I12"/>
    <mergeCell ref="J10:J12"/>
    <mergeCell ref="E10:E12"/>
  </mergeCells>
  <conditionalFormatting sqref="E16:O16">
    <cfRule type="containsErrors" dxfId="5" priority="8">
      <formula>ISERROR(E16)</formula>
    </cfRule>
  </conditionalFormatting>
  <conditionalFormatting sqref="E14:N15">
    <cfRule type="containsErrors" dxfId="4" priority="7">
      <formula>ISERROR(E14)</formula>
    </cfRule>
  </conditionalFormatting>
  <conditionalFormatting sqref="O14:O15">
    <cfRule type="containsErrors" dxfId="3" priority="6">
      <formula>ISERROR(O14)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&amp;C&amp;A&amp;RNástroj Udržitelnost v2.0</oddFooter>
  </headerFooter>
  <ignoredErrors>
    <ignoredError sqref="E16:O16 O15 O14" evalError="1"/>
    <ignoredError sqref="E15:N15 E14:F14 G14:N1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lessThan" id="{DF8B4EA8-529F-4A83-87F9-43ED787C0989}">
            <xm:f>(INDEX('Vystupy pro SFZP'!$G$31:$P$31,MATCH('Vystupy pro SFZP'!$E$17,'Vystupy pro SFZP'!$G$25:$P$25)))</xm:f>
            <x14:dxf>
              <fill>
                <patternFill>
                  <bgColor rgb="FFFF000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ellIs" priority="12" operator="lessThan" id="{927AE37F-6A03-49DF-A6B8-823CE975C585}">
            <xm:f>(INDEX('Vystupy pro SFZP'!$G$32:$P$32,MATCH('Vystupy pro SFZP'!$E$17,'Vystupy pro SFZP'!$G$30:$P$30)))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1" operator="lessThan" id="{4F7F9FA0-39A6-4A3C-986D-DC32943AE141}">
            <xm:f>'Vystupy pro SFZP'!$F$49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9</vt:i4>
      </vt:variant>
    </vt:vector>
  </HeadingPairs>
  <TitlesOfParts>
    <vt:vector size="16" baseType="lpstr">
      <vt:lpstr>Info</vt:lpstr>
      <vt:lpstr>Zakladni vstupni data</vt:lpstr>
      <vt:lpstr>Provozni naklady VaK ex-post</vt:lpstr>
      <vt:lpstr>Grafy</vt:lpstr>
      <vt:lpstr>Vypocty</vt:lpstr>
      <vt:lpstr>Vystupy pro SFZP</vt:lpstr>
      <vt:lpstr>Navrh PPO</vt:lpstr>
      <vt:lpstr>Grafy!Názvy_tisku</vt:lpstr>
      <vt:lpstr>'Provozni naklady VaK ex-post'!Názvy_tisku</vt:lpstr>
      <vt:lpstr>Vypocty!Názvy_tisku</vt:lpstr>
      <vt:lpstr>Grafy!Oblast_tisku</vt:lpstr>
      <vt:lpstr>'Navrh PPO'!Oblast_tisku</vt:lpstr>
      <vt:lpstr>'Provozni naklady VaK ex-post'!Oblast_tisku</vt:lpstr>
      <vt:lpstr>Vypocty!Oblast_tisku</vt:lpstr>
      <vt:lpstr>'Vystupy pro SFZP'!Oblast_tisku</vt:lpstr>
      <vt:lpstr>'Zakladni vstupni data'!Oblast_tisku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Bastarova Gabriela</dc:creator>
  <cp:lastModifiedBy>Bastarova Gabriela</cp:lastModifiedBy>
  <cp:lastPrinted>2022-08-06T20:33:20Z</cp:lastPrinted>
  <dcterms:created xsi:type="dcterms:W3CDTF">2022-04-09T19:05:51Z</dcterms:created>
  <dcterms:modified xsi:type="dcterms:W3CDTF">2022-11-09T14:37:07Z</dcterms:modified>
</cp:coreProperties>
</file>